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5621"/>
</workbook>
</file>

<file path=xl/calcChain.xml><?xml version="1.0" encoding="utf-8"?>
<calcChain xmlns="http://schemas.openxmlformats.org/spreadsheetml/2006/main">
  <c r="AU21" i="1" l="1"/>
  <c r="AR22" i="1" l="1"/>
  <c r="AR48" i="1"/>
  <c r="AU38" i="1"/>
  <c r="AU33" i="1" l="1"/>
  <c r="AU28" i="1"/>
  <c r="BJ19" i="1" l="1"/>
  <c r="BK19" i="1"/>
  <c r="BL19" i="1"/>
  <c r="BM19" i="1"/>
  <c r="BN19" i="1"/>
  <c r="BI19" i="1"/>
  <c r="BB19" i="1"/>
  <c r="BC19" i="1"/>
  <c r="BD19" i="1"/>
  <c r="BE19" i="1"/>
  <c r="BF19" i="1"/>
  <c r="BA19" i="1"/>
  <c r="AT19" i="1"/>
  <c r="AV19" i="1"/>
  <c r="AW19" i="1"/>
  <c r="AX19" i="1"/>
  <c r="AU18" i="1"/>
  <c r="AU19" i="1"/>
  <c r="AR25" i="1" l="1"/>
  <c r="AR26" i="1"/>
  <c r="AR19" i="1" l="1"/>
  <c r="AU54" i="1" l="1"/>
  <c r="AU56" i="1"/>
  <c r="BG60" i="1"/>
  <c r="AY60" i="1"/>
  <c r="AI60" i="1"/>
  <c r="AR60" i="1"/>
  <c r="AT54" i="1"/>
  <c r="AU39" i="1"/>
  <c r="D60" i="1" l="1"/>
  <c r="AT40" i="1" l="1"/>
  <c r="AT39" i="1"/>
  <c r="AT38" i="1"/>
  <c r="AT37" i="1" l="1"/>
  <c r="AV15" i="1"/>
  <c r="AU40" i="1" l="1"/>
  <c r="AR44" i="1"/>
  <c r="AU37" i="1" l="1"/>
  <c r="AU15" i="1"/>
  <c r="AR40" i="1"/>
  <c r="AR45" i="1"/>
  <c r="AT18" i="1" l="1"/>
  <c r="AW38" i="1"/>
  <c r="AT17" i="1" l="1"/>
  <c r="AT14" i="1" l="1"/>
  <c r="AR33" i="1" l="1"/>
  <c r="AR30" i="1"/>
  <c r="AU55" i="1"/>
  <c r="AT55" i="1"/>
  <c r="AR66" i="1"/>
  <c r="AR46" i="1" l="1"/>
  <c r="AK21" i="1" l="1"/>
  <c r="AY82" i="1" l="1"/>
  <c r="BC21" i="1" l="1"/>
  <c r="BC18" i="1" s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70" i="1"/>
  <c r="BB18" i="1"/>
  <c r="AY73" i="1"/>
  <c r="BC39" i="1" l="1"/>
  <c r="BK39" i="1"/>
  <c r="BB80" i="1" l="1"/>
  <c r="BJ80" i="1"/>
  <c r="BG80" i="1" s="1"/>
  <c r="BG78" i="1" s="1"/>
  <c r="AV38" i="1"/>
  <c r="AR51" i="1"/>
  <c r="BG86" i="1"/>
  <c r="BG85" i="1"/>
  <c r="BG84" i="1"/>
  <c r="BG83" i="1"/>
  <c r="BN82" i="1"/>
  <c r="BN78" i="1" s="1"/>
  <c r="BM82" i="1"/>
  <c r="BL82" i="1"/>
  <c r="BL80" i="1" s="1"/>
  <c r="BK82" i="1"/>
  <c r="BK78" i="1" s="1"/>
  <c r="BH82" i="1"/>
  <c r="BM78" i="1"/>
  <c r="BL78" i="1"/>
  <c r="BJ78" i="1"/>
  <c r="BG77" i="1"/>
  <c r="BG74" i="1"/>
  <c r="BG73" i="1"/>
  <c r="BG72" i="1"/>
  <c r="BN70" i="1"/>
  <c r="BN69" i="1" s="1"/>
  <c r="BM70" i="1"/>
  <c r="BM69" i="1" s="1"/>
  <c r="BL70" i="1"/>
  <c r="BL69" i="1" s="1"/>
  <c r="BK70" i="1"/>
  <c r="BK69" i="1" s="1"/>
  <c r="BJ70" i="1"/>
  <c r="BH70" i="1"/>
  <c r="BJ69" i="1"/>
  <c r="BH69" i="1"/>
  <c r="BG68" i="1"/>
  <c r="BG67" i="1"/>
  <c r="BG62" i="1"/>
  <c r="BG61" i="1"/>
  <c r="BG59" i="1"/>
  <c r="BG58" i="1"/>
  <c r="BG57" i="1"/>
  <c r="BN56" i="1"/>
  <c r="BM56" i="1"/>
  <c r="BL56" i="1"/>
  <c r="BK56" i="1"/>
  <c r="BJ56" i="1"/>
  <c r="BG56" i="1" s="1"/>
  <c r="BH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N37" i="1" s="1"/>
  <c r="BM39" i="1"/>
  <c r="BM14" i="1" s="1"/>
  <c r="BL39" i="1"/>
  <c r="BH39" i="1"/>
  <c r="BG38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 s="1"/>
  <c r="BG20" i="1"/>
  <c r="BG19" i="1"/>
  <c r="BL18" i="1"/>
  <c r="BL17" i="1" s="1"/>
  <c r="BN17" i="1"/>
  <c r="BM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I13" i="1"/>
  <c r="BI12" i="1" s="1"/>
  <c r="BH13" i="1"/>
  <c r="BM37" i="1" l="1"/>
  <c r="BG39" i="1"/>
  <c r="BG37" i="1" s="1"/>
  <c r="BJ13" i="1"/>
  <c r="BJ12" i="1" s="1"/>
  <c r="AR38" i="1"/>
  <c r="BG55" i="1"/>
  <c r="BN13" i="1"/>
  <c r="BN12" i="1" s="1"/>
  <c r="BG18" i="1"/>
  <c r="BH12" i="1"/>
  <c r="BH14" i="1"/>
  <c r="BG70" i="1"/>
  <c r="BG69" i="1" s="1"/>
  <c r="BG82" i="1"/>
  <c r="BG14" i="1"/>
  <c r="BG15" i="1"/>
  <c r="BM13" i="1"/>
  <c r="BM12" i="1" s="1"/>
  <c r="BK17" i="1"/>
  <c r="BG17" i="1" s="1"/>
  <c r="BH37" i="1"/>
  <c r="BK13" i="1"/>
  <c r="BK12" i="1" s="1"/>
  <c r="BH78" i="1"/>
  <c r="AU17" i="1"/>
  <c r="BG54" i="1"/>
  <c r="BL13" i="1"/>
  <c r="BL12" i="1" s="1"/>
  <c r="BG12" i="1" l="1"/>
  <c r="BG13" i="1"/>
  <c r="AL18" i="1"/>
  <c r="AK18" i="1"/>
  <c r="AI36" i="1"/>
  <c r="BA37" i="1" l="1"/>
  <c r="AY67" i="1" l="1"/>
  <c r="AR67" i="1"/>
  <c r="AK54" i="1" l="1"/>
  <c r="AI88" i="1"/>
  <c r="AK55" i="1"/>
  <c r="AK38" i="1"/>
  <c r="AI67" i="1"/>
  <c r="D67" i="1" s="1"/>
  <c r="AI32" i="1"/>
  <c r="D32" i="1" s="1"/>
  <c r="AL19" i="1" l="1"/>
  <c r="AL17" i="1" s="1"/>
  <c r="AI33" i="1"/>
  <c r="AI34" i="1"/>
  <c r="AL54" i="1" l="1"/>
  <c r="AL55" i="1"/>
  <c r="AI66" i="1" l="1"/>
  <c r="D66" i="1" s="1"/>
  <c r="D75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3" i="1"/>
  <c r="AR87" i="1"/>
  <c r="AY38" i="1"/>
  <c r="BA12" i="1" l="1"/>
  <c r="AY80" i="1"/>
  <c r="AY78" i="1" s="1"/>
  <c r="AD55" i="1" l="1"/>
  <c r="R41" i="1"/>
  <c r="BB17" i="1" l="1"/>
  <c r="AL80" i="1"/>
  <c r="AL78" i="1" s="1"/>
  <c r="AD80" i="1"/>
  <c r="AI87" i="1"/>
  <c r="BB55" i="1"/>
  <c r="BB54" i="1"/>
  <c r="AY62" i="1"/>
  <c r="AY61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T56" i="1"/>
  <c r="AT15" i="1" s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F54" i="1" l="1"/>
  <c r="AI55" i="1"/>
  <c r="AR55" i="1"/>
  <c r="R56" i="1"/>
  <c r="AR56" i="1"/>
  <c r="AR15" i="1" s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4" i="1" l="1"/>
  <c r="D64" i="1" s="1"/>
  <c r="AC18" i="1" l="1"/>
  <c r="AC19" i="1"/>
  <c r="AC17" i="1" l="1"/>
  <c r="AC15" i="1"/>
  <c r="AA87" i="1"/>
  <c r="D87" i="1" s="1"/>
  <c r="AE38" i="1" l="1"/>
  <c r="AD38" i="1"/>
  <c r="AA48" i="1"/>
  <c r="AA83" i="1" l="1"/>
  <c r="AD78" i="1"/>
  <c r="AA88" i="1"/>
  <c r="D88" i="1" s="1"/>
  <c r="AA65" i="1" l="1"/>
  <c r="D65" i="1" s="1"/>
  <c r="AA63" i="1"/>
  <c r="D63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D20" i="1" s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2" i="1"/>
  <c r="AV18" i="1" l="1"/>
  <c r="AM18" i="1"/>
  <c r="AE18" i="1"/>
  <c r="AE82" i="1"/>
  <c r="AR18" i="1" l="1"/>
  <c r="AA18" i="1"/>
  <c r="AI52" i="1"/>
  <c r="AA53" i="1"/>
  <c r="AA51" i="1"/>
  <c r="V81" i="1" l="1"/>
  <c r="R81" i="1" l="1"/>
  <c r="D81" i="1" s="1"/>
  <c r="V78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70" i="1"/>
  <c r="M16" i="1"/>
  <c r="M21" i="1"/>
  <c r="R33" i="1"/>
  <c r="N15" i="1" l="1"/>
  <c r="K19" i="1"/>
  <c r="R15" i="1"/>
  <c r="W54" i="1"/>
  <c r="AK80" i="1" l="1"/>
  <c r="AI80" i="1" s="1"/>
  <c r="K33" i="1"/>
  <c r="D33" i="1" s="1"/>
  <c r="V54" i="1" l="1"/>
  <c r="W38" i="1" l="1"/>
  <c r="R49" i="1"/>
  <c r="K72" i="1"/>
  <c r="AY72" i="1"/>
  <c r="AL72" i="1"/>
  <c r="AI72" i="1" s="1"/>
  <c r="AD72" i="1"/>
  <c r="AA72" i="1" s="1"/>
  <c r="V72" i="1"/>
  <c r="V14" i="1" s="1"/>
  <c r="K77" i="1"/>
  <c r="AR77" i="1"/>
  <c r="AY77" i="1"/>
  <c r="AI77" i="1"/>
  <c r="AA77" i="1"/>
  <c r="R77" i="1"/>
  <c r="D77" i="1" l="1"/>
  <c r="R72" i="1"/>
  <c r="D72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80" i="1"/>
  <c r="N79" i="1"/>
  <c r="M79" i="1"/>
  <c r="K44" i="1" l="1"/>
  <c r="D44" i="1" s="1"/>
  <c r="N78" i="1" l="1"/>
  <c r="K86" i="1"/>
  <c r="AY86" i="1"/>
  <c r="AR86" i="1"/>
  <c r="AI86" i="1"/>
  <c r="AA86" i="1"/>
  <c r="R86" i="1"/>
  <c r="D86" i="1" l="1"/>
  <c r="K79" i="1"/>
  <c r="D79" i="1" s="1"/>
  <c r="AA85" i="1"/>
  <c r="AI85" i="1"/>
  <c r="AR85" i="1"/>
  <c r="AY85" i="1"/>
  <c r="R85" i="1"/>
  <c r="K85" i="1"/>
  <c r="D85" i="1" s="1"/>
  <c r="K41" i="1" l="1"/>
  <c r="K42" i="1" l="1"/>
  <c r="R42" i="1" l="1"/>
  <c r="AY84" i="1" l="1"/>
  <c r="AR84" i="1" s="1"/>
  <c r="AI84" i="1"/>
  <c r="AA84" i="1" s="1"/>
  <c r="R84" i="1"/>
  <c r="K84" i="1"/>
  <c r="D84" i="1" l="1"/>
  <c r="R48" i="1"/>
  <c r="N71" i="1" l="1"/>
  <c r="K71" i="1" s="1"/>
  <c r="D71" i="1" s="1"/>
  <c r="M39" i="1"/>
  <c r="K76" i="1" l="1"/>
  <c r="D76" i="1" s="1"/>
  <c r="M15" i="1" l="1"/>
  <c r="L15" i="1"/>
  <c r="BF15" i="1"/>
  <c r="BE15" i="1"/>
  <c r="BD15" i="1"/>
  <c r="BB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9" i="1"/>
  <c r="P69" i="1"/>
  <c r="O69" i="1"/>
  <c r="BF70" i="1"/>
  <c r="BF69" i="1" s="1"/>
  <c r="BE70" i="1"/>
  <c r="BE69" i="1" s="1"/>
  <c r="BD69" i="1"/>
  <c r="BC70" i="1"/>
  <c r="BC69" i="1" s="1"/>
  <c r="BB70" i="1"/>
  <c r="AZ70" i="1"/>
  <c r="AX70" i="1"/>
  <c r="AX69" i="1" s="1"/>
  <c r="AW70" i="1"/>
  <c r="AW69" i="1" s="1"/>
  <c r="AV70" i="1"/>
  <c r="AV69" i="1" s="1"/>
  <c r="AU70" i="1"/>
  <c r="AU13" i="1" s="1"/>
  <c r="AT70" i="1"/>
  <c r="AS70" i="1"/>
  <c r="AS69" i="1" s="1"/>
  <c r="AQ70" i="1"/>
  <c r="AQ69" i="1" s="1"/>
  <c r="AP70" i="1"/>
  <c r="AP69" i="1" s="1"/>
  <c r="AO70" i="1"/>
  <c r="AO69" i="1" s="1"/>
  <c r="AN70" i="1"/>
  <c r="AN69" i="1" s="1"/>
  <c r="AM70" i="1"/>
  <c r="AM69" i="1" s="1"/>
  <c r="AL70" i="1"/>
  <c r="AL69" i="1" s="1"/>
  <c r="AK70" i="1"/>
  <c r="AJ70" i="1"/>
  <c r="AJ69" i="1" s="1"/>
  <c r="Z70" i="1"/>
  <c r="Z69" i="1" s="1"/>
  <c r="Y70" i="1"/>
  <c r="Y69" i="1" s="1"/>
  <c r="X70" i="1"/>
  <c r="X69" i="1" s="1"/>
  <c r="W70" i="1"/>
  <c r="AH70" i="1"/>
  <c r="AH69" i="1" s="1"/>
  <c r="AG70" i="1"/>
  <c r="AG69" i="1" s="1"/>
  <c r="AF70" i="1"/>
  <c r="AF69" i="1" s="1"/>
  <c r="AE70" i="1"/>
  <c r="AD70" i="1"/>
  <c r="AD13" i="1" s="1"/>
  <c r="AC70" i="1"/>
  <c r="AC69" i="1" s="1"/>
  <c r="AB70" i="1"/>
  <c r="AB69" i="1" s="1"/>
  <c r="V70" i="1"/>
  <c r="V13" i="1" s="1"/>
  <c r="U70" i="1"/>
  <c r="U69" i="1" s="1"/>
  <c r="T70" i="1"/>
  <c r="T69" i="1" s="1"/>
  <c r="S70" i="1"/>
  <c r="S69" i="1" s="1"/>
  <c r="M70" i="1"/>
  <c r="M69" i="1" s="1"/>
  <c r="L70" i="1"/>
  <c r="L69" i="1" s="1"/>
  <c r="N69" i="1"/>
  <c r="BF82" i="1"/>
  <c r="BF78" i="1" s="1"/>
  <c r="BE82" i="1"/>
  <c r="BE78" i="1" s="1"/>
  <c r="BD82" i="1"/>
  <c r="BC82" i="1"/>
  <c r="BC78" i="1" s="1"/>
  <c r="BB78" i="1"/>
  <c r="AZ82" i="1"/>
  <c r="AX82" i="1"/>
  <c r="AX78" i="1" s="1"/>
  <c r="AW82" i="1"/>
  <c r="AW78" i="1" s="1"/>
  <c r="AV82" i="1"/>
  <c r="AU82" i="1"/>
  <c r="AU78" i="1" s="1"/>
  <c r="AS82" i="1"/>
  <c r="AS78" i="1" s="1"/>
  <c r="AQ82" i="1"/>
  <c r="AQ78" i="1" s="1"/>
  <c r="AP82" i="1"/>
  <c r="AP78" i="1" s="1"/>
  <c r="AO82" i="1"/>
  <c r="AO78" i="1" s="1"/>
  <c r="AN82" i="1"/>
  <c r="AN78" i="1" s="1"/>
  <c r="AM78" i="1"/>
  <c r="AL82" i="1"/>
  <c r="AK78" i="1"/>
  <c r="AJ82" i="1"/>
  <c r="AJ78" i="1" s="1"/>
  <c r="AH82" i="1"/>
  <c r="AH78" i="1" s="1"/>
  <c r="AG82" i="1"/>
  <c r="AG78" i="1" s="1"/>
  <c r="AF82" i="1"/>
  <c r="AF78" i="1" s="1"/>
  <c r="AD82" i="1"/>
  <c r="AC82" i="1"/>
  <c r="AB82" i="1"/>
  <c r="AB78" i="1" s="1"/>
  <c r="Z82" i="1"/>
  <c r="Z78" i="1" s="1"/>
  <c r="Y82" i="1"/>
  <c r="Y78" i="1" s="1"/>
  <c r="X82" i="1"/>
  <c r="X78" i="1" s="1"/>
  <c r="W82" i="1"/>
  <c r="V82" i="1"/>
  <c r="U82" i="1"/>
  <c r="U80" i="1" s="1"/>
  <c r="T82" i="1"/>
  <c r="T78" i="1" s="1"/>
  <c r="S82" i="1"/>
  <c r="S78" i="1" s="1"/>
  <c r="Q82" i="1"/>
  <c r="Q78" i="1" s="1"/>
  <c r="P82" i="1"/>
  <c r="P78" i="1" s="1"/>
  <c r="N82" i="1"/>
  <c r="N80" i="1" s="1"/>
  <c r="N13" i="1" s="1"/>
  <c r="N12" i="1" s="1"/>
  <c r="M82" i="1"/>
  <c r="L82" i="1"/>
  <c r="L78" i="1" s="1"/>
  <c r="O82" i="1"/>
  <c r="BF54" i="1"/>
  <c r="BE54" i="1"/>
  <c r="BD54" i="1"/>
  <c r="BC54" i="1"/>
  <c r="AZ54" i="1"/>
  <c r="AZ13" i="1" s="1"/>
  <c r="AX54" i="1"/>
  <c r="AW54" i="1"/>
  <c r="AW13" i="1" s="1"/>
  <c r="AV54" i="1"/>
  <c r="AS54" i="1"/>
  <c r="AQ54" i="1"/>
  <c r="AP54" i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AH38" i="1"/>
  <c r="AG38" i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W39" i="1"/>
  <c r="AV39" i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V14" i="1" l="1"/>
  <c r="AV37" i="1"/>
  <c r="AG13" i="1"/>
  <c r="AW14" i="1"/>
  <c r="AW12" i="1" s="1"/>
  <c r="AW37" i="1"/>
  <c r="AP13" i="1"/>
  <c r="AP12" i="1" s="1"/>
  <c r="AX14" i="1"/>
  <c r="AX37" i="1"/>
  <c r="D52" i="1"/>
  <c r="AK69" i="1"/>
  <c r="AK13" i="1"/>
  <c r="AT69" i="1"/>
  <c r="BB13" i="1"/>
  <c r="AY39" i="1"/>
  <c r="AI69" i="1"/>
  <c r="AU69" i="1"/>
  <c r="AU12" i="1"/>
  <c r="AZ69" i="1"/>
  <c r="AY70" i="1"/>
  <c r="AR54" i="1"/>
  <c r="AN14" i="1"/>
  <c r="AN37" i="1"/>
  <c r="AZ78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9" i="1"/>
  <c r="BE13" i="1"/>
  <c r="AE69" i="1"/>
  <c r="AC78" i="1"/>
  <c r="AC13" i="1" s="1"/>
  <c r="AC12" i="1" s="1"/>
  <c r="AC80" i="1"/>
  <c r="Z13" i="1"/>
  <c r="Z12" i="1" s="1"/>
  <c r="S13" i="1"/>
  <c r="S12" i="1" s="1"/>
  <c r="AD69" i="1"/>
  <c r="AA69" i="1" s="1"/>
  <c r="AB14" i="1"/>
  <c r="AA14" i="1" s="1"/>
  <c r="AB37" i="1"/>
  <c r="AT78" i="1"/>
  <c r="AT80" i="1"/>
  <c r="AT13" i="1" s="1"/>
  <c r="AI54" i="1"/>
  <c r="AA54" i="1"/>
  <c r="W69" i="1"/>
  <c r="V69" i="1"/>
  <c r="V12" i="1"/>
  <c r="R54" i="1"/>
  <c r="W78" i="1"/>
  <c r="W80" i="1"/>
  <c r="M78" i="1"/>
  <c r="M80" i="1"/>
  <c r="AE78" i="1"/>
  <c r="AE80" i="1"/>
  <c r="AV78" i="1"/>
  <c r="AV13" i="1" s="1"/>
  <c r="AV12" i="1" s="1"/>
  <c r="AV80" i="1"/>
  <c r="BD78" i="1"/>
  <c r="BD13" i="1" s="1"/>
  <c r="BD12" i="1" s="1"/>
  <c r="BD80" i="1"/>
  <c r="L13" i="1"/>
  <c r="L12" i="1" s="1"/>
  <c r="AF13" i="1"/>
  <c r="O78" i="1"/>
  <c r="O80" i="1"/>
  <c r="AB13" i="1"/>
  <c r="AM13" i="1"/>
  <c r="AM12" i="1" s="1"/>
  <c r="AN13" i="1"/>
  <c r="AQ13" i="1"/>
  <c r="AQ12" i="1" s="1"/>
  <c r="AX13" i="1"/>
  <c r="BF13" i="1"/>
  <c r="O13" i="1"/>
  <c r="O12" i="1" s="1"/>
  <c r="R82" i="1"/>
  <c r="R80" i="1" s="1"/>
  <c r="AO13" i="1"/>
  <c r="AO12" i="1" s="1"/>
  <c r="AS13" i="1"/>
  <c r="AH13" i="1"/>
  <c r="K82" i="1"/>
  <c r="AR70" i="1"/>
  <c r="AR69" i="1" s="1"/>
  <c r="U78" i="1"/>
  <c r="L37" i="1"/>
  <c r="S37" i="1"/>
  <c r="T37" i="1"/>
  <c r="X37" i="1"/>
  <c r="M37" i="1"/>
  <c r="N37" i="1"/>
  <c r="AZ17" i="1"/>
  <c r="BE17" i="1"/>
  <c r="BF17" i="1"/>
  <c r="BC15" i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BF12" i="1" l="1"/>
  <c r="AX12" i="1"/>
  <c r="BB12" i="1"/>
  <c r="AN12" i="1"/>
  <c r="BE12" i="1"/>
  <c r="K80" i="1"/>
  <c r="AS12" i="1"/>
  <c r="AK12" i="1"/>
  <c r="AY14" i="1"/>
  <c r="R78" i="1"/>
  <c r="K78" i="1"/>
  <c r="AA78" i="1"/>
  <c r="AE13" i="1"/>
  <c r="U13" i="1"/>
  <c r="U12" i="1" s="1"/>
  <c r="AA80" i="1"/>
  <c r="W13" i="1"/>
  <c r="W12" i="1" s="1"/>
  <c r="R69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4" i="1" l="1"/>
  <c r="R74" i="1"/>
  <c r="AA74" i="1"/>
  <c r="AR74" i="1"/>
  <c r="AY74" i="1"/>
  <c r="D74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D48" i="1" s="1"/>
  <c r="AG37" i="1"/>
  <c r="AF37" i="1"/>
  <c r="AR28" i="1"/>
  <c r="AY28" i="1"/>
  <c r="AY26" i="1"/>
  <c r="AG21" i="1"/>
  <c r="AF21" i="1"/>
  <c r="BF21" i="1"/>
  <c r="BE21" i="1"/>
  <c r="BC13" i="1"/>
  <c r="BB21" i="1"/>
  <c r="AZ21" i="1"/>
  <c r="AY21" i="1" s="1"/>
  <c r="AW21" i="1"/>
  <c r="AY13" i="1" l="1"/>
  <c r="BC12" i="1"/>
  <c r="AY12" i="1" s="1"/>
  <c r="BC17" i="1"/>
  <c r="AI82" i="1"/>
  <c r="AY18" i="1"/>
  <c r="AI70" i="1"/>
  <c r="AY19" i="1"/>
  <c r="AX21" i="1"/>
  <c r="AY69" i="1"/>
  <c r="AY68" i="1"/>
  <c r="AY59" i="1"/>
  <c r="AY55" i="1" s="1"/>
  <c r="D55" i="1" s="1"/>
  <c r="AY47" i="1"/>
  <c r="AY25" i="1"/>
  <c r="AY24" i="1"/>
  <c r="AY23" i="1"/>
  <c r="AY54" i="1" l="1"/>
  <c r="AY1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2" i="1" l="1"/>
  <c r="AR83" i="1"/>
  <c r="AI83" i="1"/>
  <c r="J78" i="1"/>
  <c r="I78" i="1"/>
  <c r="H78" i="1"/>
  <c r="G78" i="1"/>
  <c r="F78" i="1"/>
  <c r="E78" i="1"/>
  <c r="K83" i="1"/>
  <c r="R83" i="1"/>
  <c r="D83" i="1" l="1"/>
  <c r="AR82" i="1"/>
  <c r="D82" i="1" s="1"/>
  <c r="AI78" i="1"/>
  <c r="AI73" i="1"/>
  <c r="AI68" i="1"/>
  <c r="AI62" i="1"/>
  <c r="AI61" i="1"/>
  <c r="AI59" i="1"/>
  <c r="AI57" i="1"/>
  <c r="AI47" i="1"/>
  <c r="AI27" i="1"/>
  <c r="AI26" i="1"/>
  <c r="AI25" i="1"/>
  <c r="AI24" i="1"/>
  <c r="AI23" i="1"/>
  <c r="AI22" i="1"/>
  <c r="AM21" i="1"/>
  <c r="AJ21" i="1"/>
  <c r="AI21" i="1" l="1"/>
  <c r="AL13" i="1"/>
  <c r="AR80" i="1"/>
  <c r="D80" i="1" s="1"/>
  <c r="AR78" i="1"/>
  <c r="D78" i="1" s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9" i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3" i="1" l="1"/>
  <c r="AA68" i="1"/>
  <c r="AA62" i="1"/>
  <c r="AA61" i="1"/>
  <c r="AA59" i="1"/>
  <c r="AA57" i="1"/>
  <c r="AA47" i="1"/>
  <c r="AA27" i="1"/>
  <c r="AA24" i="1"/>
  <c r="AA23" i="1"/>
  <c r="AA22" i="1"/>
  <c r="AR73" i="1"/>
  <c r="AR68" i="1"/>
  <c r="AR62" i="1"/>
  <c r="AR61" i="1"/>
  <c r="AR59" i="1"/>
  <c r="AR57" i="1"/>
  <c r="AR47" i="1"/>
  <c r="AR27" i="1"/>
  <c r="AR24" i="1"/>
  <c r="AR23" i="1"/>
  <c r="K73" i="1"/>
  <c r="K68" i="1"/>
  <c r="K62" i="1"/>
  <c r="K61" i="1"/>
  <c r="K59" i="1"/>
  <c r="K58" i="1"/>
  <c r="K57" i="1"/>
  <c r="K47" i="1"/>
  <c r="K27" i="1"/>
  <c r="K26" i="1"/>
  <c r="K24" i="1"/>
  <c r="K22" i="1"/>
  <c r="R73" i="1" l="1"/>
  <c r="D73" i="1" s="1"/>
  <c r="R68" i="1"/>
  <c r="D68" i="1" s="1"/>
  <c r="R62" i="1"/>
  <c r="D62" i="1" s="1"/>
  <c r="R61" i="1"/>
  <c r="D61" i="1" s="1"/>
  <c r="R59" i="1"/>
  <c r="D59" i="1" s="1"/>
  <c r="R58" i="1"/>
  <c r="D58" i="1" s="1"/>
  <c r="R57" i="1"/>
  <c r="D57" i="1" s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K23" i="1"/>
  <c r="O37" i="1"/>
  <c r="O17" i="1"/>
  <c r="G70" i="1"/>
  <c r="G69" i="1" s="1"/>
  <c r="G54" i="1"/>
  <c r="G37" i="1"/>
  <c r="G18" i="1"/>
  <c r="G14" i="1"/>
  <c r="F70" i="1"/>
  <c r="F69" i="1" s="1"/>
  <c r="F54" i="1"/>
  <c r="F37" i="1"/>
  <c r="F27" i="1"/>
  <c r="F22" i="1"/>
  <c r="F14" i="1"/>
  <c r="E70" i="1"/>
  <c r="E54" i="1"/>
  <c r="E18" i="1"/>
  <c r="E14" i="1"/>
  <c r="H58" i="1"/>
  <c r="H37" i="1"/>
  <c r="D25" i="1" l="1"/>
  <c r="D23" i="1"/>
  <c r="K15" i="1"/>
  <c r="D15" i="1" s="1"/>
  <c r="E38" i="1"/>
  <c r="E13" i="1" s="1"/>
  <c r="F21" i="1"/>
  <c r="AA70" i="1"/>
  <c r="AS37" i="1"/>
  <c r="AR37" i="1" s="1"/>
  <c r="H54" i="1"/>
  <c r="H13" i="1" s="1"/>
  <c r="H12" i="1" s="1"/>
  <c r="E69" i="1"/>
  <c r="K18" i="1"/>
  <c r="D18" i="1" s="1"/>
  <c r="K70" i="1"/>
  <c r="R70" i="1"/>
  <c r="W37" i="1"/>
  <c r="F18" i="1"/>
  <c r="F17" i="1" s="1"/>
  <c r="G17" i="1"/>
  <c r="E17" i="1"/>
  <c r="G13" i="1"/>
  <c r="G12" i="1" s="1"/>
  <c r="D70" i="1" l="1"/>
  <c r="K69" i="1"/>
  <c r="D69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<sst xmlns="http://schemas.openxmlformats.org/spreadsheetml/2006/main" count="263" uniqueCount="85">
  <si>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</si>
  <si>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</si>
  <si>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</si>
  <si>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</si>
  <si>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</si>
  <si>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</si>
  <si>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</si>
  <si>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</si>
  <si>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</si>
  <si>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</si>
  <si>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</si>
  <si>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</si>
  <si>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</si>
  <si>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</si>
  <si>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</si>
  <si>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</si>
  <si>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</si>
  <si>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</si>
  <si>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</si>
  <si>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</si>
  <si>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</si>
  <si>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</si>
  <si>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</si>
  <si>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</si>
  <si>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</si>
  <si>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</si>
  <si>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</si>
  <si>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</si>
  <si>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</si>
  <si>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</si>
  <si>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</si>
  <si>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</si>
  <si>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</si>
  <si>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</si>
  <si>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</si>
  <si>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</si>
  <si>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</si>
  <si>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</si>
  <si>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</si>
  <si>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</si>
  <si>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</si>
  <si>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</si>
  <si>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</si>
  <si>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</si>
  <si>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</si>
  <si>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</si>
  <si>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</si>
  <si>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</si>
  <si>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</si>
  <si>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</si>
  <si>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</si>
  <si>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</si>
  <si>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</si>
  <si>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</si>
  <si>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</si>
  <si>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</si>
  <si>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</si>
  <si>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</si>
  <si>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</si>
  <si>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</si>
  <si>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</si>
  <si>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</si>
  <si>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</si>
  <si>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</si>
  <si>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</si>
  <si>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</si>
  <si>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</si>
  <si>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</si>
  <si>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</si>
  <si>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</si>
  <si>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</si>
  <si>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</si>
  <si>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</si>
  <si>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</si>
  <si>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</si>
  <si>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</si>
  <si>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</si>
  <si>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</si>
  <si>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</si>
  <si>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</si>
  <si>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</si>
  <si>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</si>
  <si>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</si>
  <si>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</si>
  <si>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 xml:space="preserve">Приложение 
к изменениям, вносимым в постановление администрации МР «Печора»
 от 31.12.2019 г. № 1670 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</si>
</sst>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7" fillId="2" borderId="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7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R13" sqref="AR13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6" bestFit="1" customWidth="1"/>
    <col min="45" max="45" width="6.28515625" style="6" hidden="1" customWidth="1"/>
    <col min="46" max="46" width="10" style="6" customWidth="1"/>
    <col min="47" max="47" width="10.28515625" style="6" customWidth="1"/>
    <col min="48" max="48" width="7.7109375" style="6" bestFit="1" customWidth="1"/>
    <col min="49" max="49" width="6" style="6" customWidth="1"/>
    <col min="50" max="50" width="6.28515625" style="6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97"/>
      <c r="AS1" s="97"/>
      <c r="AT1" s="97"/>
      <c r="AU1" s="95"/>
      <c r="AV1" s="96"/>
      <c r="AW1" s="96"/>
      <c r="AX1" s="96"/>
      <c r="AY1" s="144" t="s">
        <v>84</v>
      </c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</row>
    <row r="2" spans="1:67" s="6" customFormat="1" ht="42" customHeight="1" x14ac:dyDescent="0.2">
      <c r="A2" s="24" t="s">
        <v>81</v>
      </c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0"/>
      <c r="AI2" s="28"/>
      <c r="AJ2" s="28"/>
      <c r="AK2" s="29"/>
      <c r="AL2" s="29"/>
      <c r="AM2" s="28"/>
      <c r="AN2" s="28"/>
      <c r="AO2" s="28"/>
      <c r="AP2" s="28"/>
      <c r="AQ2" s="28"/>
      <c r="AR2" s="97"/>
      <c r="AS2" s="97"/>
      <c r="AT2" s="97"/>
      <c r="AU2" s="95"/>
      <c r="AV2" s="96"/>
      <c r="AW2" s="96"/>
      <c r="AX2" s="96"/>
      <c r="AY2" s="144"/>
      <c r="AZ2" s="144"/>
      <c r="BA2" s="144"/>
      <c r="BB2" s="144"/>
      <c r="BC2" s="144"/>
      <c r="BD2" s="144"/>
      <c r="BE2" s="144"/>
      <c r="BF2" s="144"/>
      <c r="BG2" s="144"/>
      <c r="BH2" s="144"/>
      <c r="BI2" s="144"/>
      <c r="BJ2" s="144"/>
      <c r="BK2" s="144"/>
      <c r="BL2" s="144"/>
      <c r="BM2" s="144"/>
      <c r="BN2" s="144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97"/>
      <c r="AS3" s="97"/>
      <c r="AT3" s="97"/>
      <c r="AU3" s="95"/>
      <c r="AV3" s="96"/>
      <c r="AW3" s="96"/>
      <c r="AX3" s="96"/>
      <c r="AY3" s="144" t="s">
        <v>61</v>
      </c>
      <c r="AZ3" s="144"/>
      <c r="BA3" s="144"/>
      <c r="BB3" s="144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</row>
    <row r="4" spans="1:67" s="6" customFormat="1" ht="31.5" customHeight="1" x14ac:dyDescent="0.2">
      <c r="A4" s="24"/>
      <c r="D4" s="6" t="s">
        <v>65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1"/>
      <c r="AL4" s="29"/>
      <c r="AM4" s="28"/>
      <c r="AN4" s="28"/>
      <c r="AO4" s="28"/>
      <c r="AP4" s="28"/>
      <c r="AQ4" s="28"/>
      <c r="AR4" s="97"/>
      <c r="AS4" s="97"/>
      <c r="AT4" s="97"/>
      <c r="AU4" s="96"/>
      <c r="AV4" s="96"/>
      <c r="AW4" s="96"/>
      <c r="AX4" s="96"/>
      <c r="AY4" s="144"/>
      <c r="AZ4" s="144"/>
      <c r="BA4" s="144"/>
      <c r="BB4" s="144"/>
      <c r="BC4" s="144"/>
      <c r="BD4" s="144"/>
      <c r="BE4" s="144"/>
      <c r="BF4" s="144"/>
      <c r="BG4" s="144"/>
      <c r="BH4" s="144"/>
      <c r="BI4" s="144"/>
      <c r="BJ4" s="144"/>
      <c r="BK4" s="144"/>
      <c r="BL4" s="144"/>
      <c r="BM4" s="144"/>
      <c r="BN4" s="144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81</v>
      </c>
      <c r="AC5" s="1"/>
      <c r="AD5" s="27"/>
      <c r="AH5" s="32"/>
      <c r="AI5" s="28"/>
      <c r="AJ5" s="28"/>
      <c r="AK5" s="28"/>
      <c r="AL5" s="28"/>
      <c r="AM5" s="28"/>
      <c r="AN5" s="28"/>
      <c r="AO5" s="28"/>
      <c r="AP5" s="28"/>
      <c r="AQ5" s="28"/>
      <c r="AR5" s="97"/>
      <c r="AS5" s="97"/>
      <c r="AT5" s="97"/>
      <c r="AU5" s="97"/>
      <c r="AV5" s="97"/>
      <c r="AW5" s="97"/>
      <c r="AX5" s="97"/>
      <c r="AY5" s="144"/>
      <c r="AZ5" s="144"/>
      <c r="BA5" s="144"/>
      <c r="BB5" s="144"/>
      <c r="BC5" s="144"/>
      <c r="BD5" s="144"/>
      <c r="BE5" s="144"/>
      <c r="BF5" s="144"/>
      <c r="BG5" s="144"/>
      <c r="BH5" s="144"/>
      <c r="BI5" s="144"/>
      <c r="BJ5" s="144"/>
      <c r="BK5" s="144"/>
      <c r="BL5" s="144"/>
      <c r="BM5" s="144"/>
      <c r="BN5" s="144"/>
    </row>
    <row r="6" spans="1:67" ht="22.5" customHeight="1" x14ac:dyDescent="0.35">
      <c r="A6" s="142" t="s">
        <v>51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3"/>
      <c r="B7" s="34"/>
      <c r="C7" s="34"/>
      <c r="D7" s="34"/>
      <c r="E7" s="12"/>
      <c r="F7" s="34"/>
      <c r="G7" s="34"/>
      <c r="H7" s="34"/>
      <c r="I7" s="34"/>
      <c r="J7" s="34"/>
      <c r="K7" s="35"/>
      <c r="L7" s="34"/>
      <c r="M7" s="12"/>
      <c r="N7" s="12"/>
      <c r="O7" s="12"/>
      <c r="P7" s="12"/>
      <c r="Q7" s="12"/>
      <c r="R7" s="35"/>
      <c r="S7" s="12"/>
      <c r="T7" s="12"/>
      <c r="U7" s="12"/>
      <c r="V7" s="12"/>
      <c r="W7" s="12"/>
      <c r="X7" s="12"/>
      <c r="Y7" s="12"/>
      <c r="Z7" s="12"/>
      <c r="AA7" s="36"/>
      <c r="AB7" s="12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34"/>
      <c r="BF7" s="34"/>
      <c r="BG7" s="12"/>
      <c r="BH7" s="12"/>
      <c r="BI7" s="12"/>
      <c r="BJ7" s="12"/>
      <c r="BK7" s="12"/>
      <c r="BL7" s="12"/>
      <c r="BM7" s="34"/>
      <c r="BN7" s="34"/>
    </row>
    <row r="8" spans="1:67" ht="30" customHeight="1" x14ac:dyDescent="0.2">
      <c r="A8" s="138" t="s">
        <v>4</v>
      </c>
      <c r="B8" s="109" t="s">
        <v>5</v>
      </c>
      <c r="C8" s="109" t="s">
        <v>0</v>
      </c>
      <c r="D8" s="109" t="s">
        <v>1</v>
      </c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  <c r="BI8" s="109"/>
      <c r="BJ8" s="109"/>
      <c r="BK8" s="109"/>
      <c r="BL8" s="109"/>
      <c r="BM8" s="109"/>
      <c r="BN8" s="109"/>
    </row>
    <row r="9" spans="1:67" ht="25.15" customHeight="1" x14ac:dyDescent="0.2">
      <c r="A9" s="139"/>
      <c r="B9" s="141"/>
      <c r="C9" s="109"/>
      <c r="D9" s="109" t="s">
        <v>2</v>
      </c>
      <c r="E9" s="109"/>
      <c r="F9" s="109"/>
      <c r="G9" s="109"/>
      <c r="H9" s="109"/>
      <c r="I9" s="109"/>
      <c r="J9" s="109"/>
      <c r="K9" s="109" t="s">
        <v>29</v>
      </c>
      <c r="L9" s="109"/>
      <c r="M9" s="109"/>
      <c r="N9" s="109"/>
      <c r="O9" s="109"/>
      <c r="P9" s="109"/>
      <c r="Q9" s="109"/>
      <c r="R9" s="109" t="s">
        <v>28</v>
      </c>
      <c r="S9" s="109"/>
      <c r="T9" s="109"/>
      <c r="U9" s="109"/>
      <c r="V9" s="109"/>
      <c r="W9" s="109"/>
      <c r="X9" s="109"/>
      <c r="Y9" s="109"/>
      <c r="Z9" s="109"/>
      <c r="AA9" s="109" t="s">
        <v>27</v>
      </c>
      <c r="AB9" s="111"/>
      <c r="AC9" s="111"/>
      <c r="AD9" s="111"/>
      <c r="AE9" s="111"/>
      <c r="AF9" s="111"/>
      <c r="AG9" s="111"/>
      <c r="AH9" s="111"/>
      <c r="AI9" s="114" t="s">
        <v>26</v>
      </c>
      <c r="AJ9" s="115"/>
      <c r="AK9" s="115"/>
      <c r="AL9" s="115"/>
      <c r="AM9" s="115"/>
      <c r="AN9" s="115"/>
      <c r="AO9" s="115"/>
      <c r="AP9" s="115"/>
      <c r="AQ9" s="137"/>
      <c r="AR9" s="131" t="s">
        <v>25</v>
      </c>
      <c r="AS9" s="132"/>
      <c r="AT9" s="132"/>
      <c r="AU9" s="132"/>
      <c r="AV9" s="132"/>
      <c r="AW9" s="132"/>
      <c r="AX9" s="133"/>
      <c r="AY9" s="114" t="s">
        <v>24</v>
      </c>
      <c r="AZ9" s="115"/>
      <c r="BA9" s="115"/>
      <c r="BB9" s="115"/>
      <c r="BC9" s="115"/>
      <c r="BD9" s="115"/>
      <c r="BE9" s="115"/>
      <c r="BF9" s="115"/>
      <c r="BG9" s="114" t="s">
        <v>80</v>
      </c>
      <c r="BH9" s="115"/>
      <c r="BI9" s="115"/>
      <c r="BJ9" s="115"/>
      <c r="BK9" s="115"/>
      <c r="BL9" s="115"/>
      <c r="BM9" s="115"/>
      <c r="BN9" s="115"/>
    </row>
    <row r="10" spans="1:67" ht="138" customHeight="1" x14ac:dyDescent="0.2">
      <c r="A10" s="140"/>
      <c r="B10" s="141"/>
      <c r="C10" s="109"/>
      <c r="D10" s="109"/>
      <c r="E10" s="37" t="s">
        <v>14</v>
      </c>
      <c r="F10" s="37" t="s">
        <v>9</v>
      </c>
      <c r="G10" s="37" t="s">
        <v>8</v>
      </c>
      <c r="H10" s="37" t="s">
        <v>15</v>
      </c>
      <c r="I10" s="37" t="s">
        <v>16</v>
      </c>
      <c r="J10" s="37" t="s">
        <v>17</v>
      </c>
      <c r="K10" s="38" t="s">
        <v>3</v>
      </c>
      <c r="L10" s="37" t="s">
        <v>14</v>
      </c>
      <c r="M10" s="37" t="s">
        <v>9</v>
      </c>
      <c r="N10" s="37" t="s">
        <v>8</v>
      </c>
      <c r="O10" s="37" t="s">
        <v>15</v>
      </c>
      <c r="P10" s="37" t="s">
        <v>16</v>
      </c>
      <c r="Q10" s="37" t="s">
        <v>17</v>
      </c>
      <c r="R10" s="38" t="s">
        <v>3</v>
      </c>
      <c r="S10" s="37" t="s">
        <v>14</v>
      </c>
      <c r="T10" s="37" t="s">
        <v>13</v>
      </c>
      <c r="U10" s="37" t="s">
        <v>9</v>
      </c>
      <c r="V10" s="37" t="s">
        <v>8</v>
      </c>
      <c r="W10" s="37" t="s">
        <v>15</v>
      </c>
      <c r="X10" s="37" t="s">
        <v>21</v>
      </c>
      <c r="Y10" s="37" t="s">
        <v>16</v>
      </c>
      <c r="Z10" s="37" t="s">
        <v>17</v>
      </c>
      <c r="AA10" s="38" t="s">
        <v>3</v>
      </c>
      <c r="AB10" s="37" t="s">
        <v>14</v>
      </c>
      <c r="AC10" s="39" t="s">
        <v>9</v>
      </c>
      <c r="AD10" s="39" t="s">
        <v>8</v>
      </c>
      <c r="AE10" s="37" t="s">
        <v>15</v>
      </c>
      <c r="AF10" s="37" t="s">
        <v>16</v>
      </c>
      <c r="AG10" s="37" t="s">
        <v>21</v>
      </c>
      <c r="AH10" s="37" t="s">
        <v>17</v>
      </c>
      <c r="AI10" s="38" t="s">
        <v>3</v>
      </c>
      <c r="AJ10" s="37" t="s">
        <v>14</v>
      </c>
      <c r="AK10" s="37" t="s">
        <v>9</v>
      </c>
      <c r="AL10" s="37" t="s">
        <v>8</v>
      </c>
      <c r="AM10" s="37" t="s">
        <v>15</v>
      </c>
      <c r="AN10" s="37" t="s">
        <v>16</v>
      </c>
      <c r="AO10" s="37" t="s">
        <v>21</v>
      </c>
      <c r="AP10" s="37" t="s">
        <v>23</v>
      </c>
      <c r="AQ10" s="37" t="s">
        <v>17</v>
      </c>
      <c r="AR10" s="38" t="s">
        <v>3</v>
      </c>
      <c r="AS10" s="37" t="s">
        <v>14</v>
      </c>
      <c r="AT10" s="37" t="s">
        <v>9</v>
      </c>
      <c r="AU10" s="37" t="s">
        <v>8</v>
      </c>
      <c r="AV10" s="37" t="s">
        <v>15</v>
      </c>
      <c r="AW10" s="37" t="s">
        <v>16</v>
      </c>
      <c r="AX10" s="37" t="s">
        <v>17</v>
      </c>
      <c r="AY10" s="38" t="s">
        <v>3</v>
      </c>
      <c r="AZ10" s="37" t="s">
        <v>14</v>
      </c>
      <c r="BA10" s="37" t="s">
        <v>62</v>
      </c>
      <c r="BB10" s="37" t="s">
        <v>9</v>
      </c>
      <c r="BC10" s="37" t="s">
        <v>8</v>
      </c>
      <c r="BD10" s="37" t="s">
        <v>15</v>
      </c>
      <c r="BE10" s="37" t="s">
        <v>16</v>
      </c>
      <c r="BF10" s="40" t="s">
        <v>17</v>
      </c>
      <c r="BG10" s="38" t="s">
        <v>3</v>
      </c>
      <c r="BH10" s="37" t="s">
        <v>14</v>
      </c>
      <c r="BI10" s="37" t="s">
        <v>62</v>
      </c>
      <c r="BJ10" s="37" t="s">
        <v>9</v>
      </c>
      <c r="BK10" s="37" t="s">
        <v>8</v>
      </c>
      <c r="BL10" s="37" t="s">
        <v>15</v>
      </c>
      <c r="BM10" s="37" t="s">
        <v>16</v>
      </c>
      <c r="BN10" s="40" t="s">
        <v>17</v>
      </c>
    </row>
    <row r="11" spans="1:67" ht="26.25" customHeight="1" x14ac:dyDescent="0.2">
      <c r="A11" s="41">
        <v>1</v>
      </c>
      <c r="B11" s="42">
        <v>2</v>
      </c>
      <c r="C11" s="42">
        <v>3</v>
      </c>
      <c r="D11" s="42">
        <v>4</v>
      </c>
      <c r="E11" s="42">
        <v>10</v>
      </c>
      <c r="F11" s="42">
        <v>11</v>
      </c>
      <c r="G11" s="42">
        <v>12</v>
      </c>
      <c r="H11" s="42">
        <v>13</v>
      </c>
      <c r="I11" s="42">
        <v>14</v>
      </c>
      <c r="J11" s="42">
        <v>15</v>
      </c>
      <c r="K11" s="42">
        <v>5</v>
      </c>
      <c r="L11" s="42">
        <v>6</v>
      </c>
      <c r="M11" s="42">
        <v>7</v>
      </c>
      <c r="N11" s="42">
        <v>8</v>
      </c>
      <c r="O11" s="42">
        <v>9</v>
      </c>
      <c r="P11" s="42">
        <v>10</v>
      </c>
      <c r="Q11" s="42">
        <v>11</v>
      </c>
      <c r="R11" s="42">
        <v>12</v>
      </c>
      <c r="S11" s="42">
        <v>13</v>
      </c>
      <c r="T11" s="42">
        <v>14</v>
      </c>
      <c r="U11" s="42">
        <v>15</v>
      </c>
      <c r="V11" s="42">
        <v>16</v>
      </c>
      <c r="W11" s="42">
        <v>17</v>
      </c>
      <c r="X11" s="42">
        <v>18</v>
      </c>
      <c r="Y11" s="42">
        <v>19</v>
      </c>
      <c r="Z11" s="42">
        <v>20</v>
      </c>
      <c r="AA11" s="42">
        <v>21</v>
      </c>
      <c r="AB11" s="42">
        <v>22</v>
      </c>
      <c r="AC11" s="43">
        <v>23</v>
      </c>
      <c r="AD11" s="43">
        <v>24</v>
      </c>
      <c r="AE11" s="42">
        <v>25</v>
      </c>
      <c r="AF11" s="42">
        <v>26</v>
      </c>
      <c r="AG11" s="42">
        <v>27</v>
      </c>
      <c r="AH11" s="42">
        <v>28</v>
      </c>
      <c r="AI11" s="42">
        <v>29</v>
      </c>
      <c r="AJ11" s="42">
        <v>30</v>
      </c>
      <c r="AK11" s="42">
        <v>31</v>
      </c>
      <c r="AL11" s="42">
        <v>32</v>
      </c>
      <c r="AM11" s="42">
        <v>33</v>
      </c>
      <c r="AN11" s="42">
        <v>34</v>
      </c>
      <c r="AO11" s="42">
        <v>35</v>
      </c>
      <c r="AP11" s="42">
        <v>36</v>
      </c>
      <c r="AQ11" s="42">
        <v>37</v>
      </c>
      <c r="AR11" s="103">
        <v>38</v>
      </c>
      <c r="AS11" s="103">
        <v>39</v>
      </c>
      <c r="AT11" s="103">
        <v>40</v>
      </c>
      <c r="AU11" s="103">
        <v>41</v>
      </c>
      <c r="AV11" s="103">
        <v>42</v>
      </c>
      <c r="AW11" s="103">
        <v>43</v>
      </c>
      <c r="AX11" s="103">
        <v>44</v>
      </c>
      <c r="AY11" s="42">
        <v>45</v>
      </c>
      <c r="AZ11" s="42">
        <v>46</v>
      </c>
      <c r="BA11" s="42">
        <v>47</v>
      </c>
      <c r="BB11" s="42">
        <v>48</v>
      </c>
      <c r="BC11" s="42">
        <v>49</v>
      </c>
      <c r="BD11" s="42">
        <v>50</v>
      </c>
      <c r="BE11" s="42">
        <v>51</v>
      </c>
      <c r="BF11" s="42">
        <v>52</v>
      </c>
      <c r="BG11" s="86">
        <v>53</v>
      </c>
      <c r="BH11" s="86">
        <v>46</v>
      </c>
      <c r="BI11" s="86">
        <v>54</v>
      </c>
      <c r="BJ11" s="86">
        <v>55</v>
      </c>
      <c r="BK11" s="86">
        <v>56</v>
      </c>
      <c r="BL11" s="86">
        <v>57</v>
      </c>
      <c r="BM11" s="86">
        <v>58</v>
      </c>
      <c r="BN11" s="86">
        <v>59</v>
      </c>
    </row>
    <row r="12" spans="1:67" s="15" customFormat="1" ht="38.25" x14ac:dyDescent="0.2">
      <c r="A12" s="118" t="s">
        <v>52</v>
      </c>
      <c r="B12" s="42"/>
      <c r="C12" s="38" t="s">
        <v>6</v>
      </c>
      <c r="D12" s="78">
        <f>K12+R12+AA12+AI12+AR12+AY12+BG12</f>
        <v>2072492</v>
      </c>
      <c r="E12" s="78" t="e">
        <f>E13+E14+#REF!+#REF!</f>
        <v>#REF!</v>
      </c>
      <c r="F12" s="78" t="e">
        <f>F13+F14+#REF!+#REF!</f>
        <v>#REF!</v>
      </c>
      <c r="G12" s="78" t="e">
        <f>G13+G14+#REF!+#REF!</f>
        <v>#REF!</v>
      </c>
      <c r="H12" s="78" t="e">
        <f>H13+H14+#REF!+#REF!</f>
        <v>#REF!</v>
      </c>
      <c r="I12" s="78" t="e">
        <f>I13+I14+#REF!+#REF!</f>
        <v>#REF!</v>
      </c>
      <c r="J12" s="78" t="e">
        <f>J13+J14+#REF!+#REF!</f>
        <v>#REF!</v>
      </c>
      <c r="K12" s="78">
        <f>L12+M12+N12+O12+P12+Q12</f>
        <v>229584.50000000003</v>
      </c>
      <c r="L12" s="78">
        <f>L13+L14+L15</f>
        <v>32878</v>
      </c>
      <c r="M12" s="78">
        <f>M13+M14+M15+M16</f>
        <v>115207.2</v>
      </c>
      <c r="N12" s="78">
        <f>N13+N14+N15+N16</f>
        <v>49824.200000000004</v>
      </c>
      <c r="O12" s="78">
        <f>O13+O14+O15</f>
        <v>31442.2</v>
      </c>
      <c r="P12" s="78">
        <f t="shared" ref="P12" si="0">P13+P14+P15</f>
        <v>65.900000000000006</v>
      </c>
      <c r="Q12" s="78">
        <f>Q13+Q14+Q15</f>
        <v>167</v>
      </c>
      <c r="R12" s="78">
        <f>R13+R14+R15+R16</f>
        <v>467192.6999999999</v>
      </c>
      <c r="S12" s="79">
        <f t="shared" ref="S12:Z12" si="1">S13+S14+S15+S16</f>
        <v>213299.09999999998</v>
      </c>
      <c r="T12" s="79">
        <f t="shared" si="1"/>
        <v>0</v>
      </c>
      <c r="U12" s="79">
        <f t="shared" si="1"/>
        <v>130067.9</v>
      </c>
      <c r="V12" s="79">
        <f>V13+V14+V15+V16</f>
        <v>81444</v>
      </c>
      <c r="W12" s="79">
        <f t="shared" si="1"/>
        <v>42120.3</v>
      </c>
      <c r="X12" s="79">
        <f t="shared" si="1"/>
        <v>0</v>
      </c>
      <c r="Y12" s="79">
        <f t="shared" si="1"/>
        <v>98.5</v>
      </c>
      <c r="Z12" s="79">
        <f t="shared" si="1"/>
        <v>162.9</v>
      </c>
      <c r="AA12" s="79">
        <f>AB12+AC12+AD12+AE12+AF12+AG12+AH12</f>
        <v>338912.2</v>
      </c>
      <c r="AB12" s="79">
        <f>AB13+AB14+AB15</f>
        <v>57326.5</v>
      </c>
      <c r="AC12" s="79">
        <f>AC13+AC14+AC15+AC16</f>
        <v>199143.79999999996</v>
      </c>
      <c r="AD12" s="79">
        <f>AD13+AD14+AD15+AD16</f>
        <v>74511.200000000012</v>
      </c>
      <c r="AE12" s="79">
        <f>AE13+AE14+AE15</f>
        <v>7633.6</v>
      </c>
      <c r="AF12" s="79">
        <f t="shared" ref="AF12:AH12" si="2">AF13+AF14+AF15</f>
        <v>115.2</v>
      </c>
      <c r="AG12" s="79">
        <f t="shared" si="2"/>
        <v>0</v>
      </c>
      <c r="AH12" s="79">
        <f t="shared" si="2"/>
        <v>181.9</v>
      </c>
      <c r="AI12" s="78">
        <f>AJ12+AK12+AL12+AM12+AN12+AO12+AP12+AQ12</f>
        <v>354952.50000000006</v>
      </c>
      <c r="AJ12" s="78">
        <f t="shared" ref="AJ12:AQ12" si="3">AJ13+AJ14+AJ15</f>
        <v>1342.9</v>
      </c>
      <c r="AK12" s="78">
        <f>AK13+AK14+AK15</f>
        <v>205911.40000000002</v>
      </c>
      <c r="AL12" s="78">
        <f>AL13+AL14+AL15</f>
        <v>139921.20000000001</v>
      </c>
      <c r="AM12" s="78">
        <f t="shared" si="3"/>
        <v>7469.9000000000005</v>
      </c>
      <c r="AN12" s="78">
        <f t="shared" si="3"/>
        <v>115.2</v>
      </c>
      <c r="AO12" s="78">
        <f t="shared" si="3"/>
        <v>0</v>
      </c>
      <c r="AP12" s="78">
        <f t="shared" si="3"/>
        <v>0</v>
      </c>
      <c r="AQ12" s="78">
        <f t="shared" si="3"/>
        <v>191.9</v>
      </c>
      <c r="AR12" s="78">
        <f>AS12+AT12+AU12+AV12+AW12+AX12</f>
        <v>476858.90000000008</v>
      </c>
      <c r="AS12" s="78">
        <f t="shared" ref="AS12" si="4">AS13+AS14+AS15</f>
        <v>0</v>
      </c>
      <c r="AT12" s="78">
        <f>AT13+AT14+AT15+AT16</f>
        <v>308185.80000000005</v>
      </c>
      <c r="AU12" s="78">
        <f t="shared" ref="AU12:AX12" si="5">AU13+AU14+AU15+AU16</f>
        <v>164249.9</v>
      </c>
      <c r="AV12" s="78">
        <f t="shared" si="5"/>
        <v>4238.6000000000004</v>
      </c>
      <c r="AW12" s="78">
        <f t="shared" si="5"/>
        <v>24.200000000000003</v>
      </c>
      <c r="AX12" s="78">
        <f t="shared" si="5"/>
        <v>160.4</v>
      </c>
      <c r="AY12" s="79">
        <f>AZ12+BA12+BB12+BC12+BD12+BE12+BF12</f>
        <v>103454.49999999999</v>
      </c>
      <c r="AZ12" s="79">
        <f t="shared" ref="AZ12" si="6">AZ13+AZ14+AZ15</f>
        <v>0</v>
      </c>
      <c r="BA12" s="79">
        <f>BA13+BA14+BA15+BA16</f>
        <v>2335</v>
      </c>
      <c r="BB12" s="79">
        <f t="shared" ref="BB12" si="7">BB13+BB14+BB15+BB16</f>
        <v>43640.7</v>
      </c>
      <c r="BC12" s="79">
        <f t="shared" ref="BC12" si="8">BC13+BC14+BC15+BC16</f>
        <v>52991.100000000006</v>
      </c>
      <c r="BD12" s="79">
        <f t="shared" ref="BD12" si="9">BD13+BD14+BD15+BD16</f>
        <v>4278.8999999999996</v>
      </c>
      <c r="BE12" s="79">
        <f t="shared" ref="BE12" si="10">BE13+BE14+BE15+BE16</f>
        <v>6.9</v>
      </c>
      <c r="BF12" s="79">
        <f>BF13+BF14+BF15+BF16</f>
        <v>201.9</v>
      </c>
      <c r="BG12" s="79">
        <f>BH12+BI12+BJ12+BK12+BL12+BM12+BN12</f>
        <v>101536.7</v>
      </c>
      <c r="BH12" s="79">
        <f t="shared" ref="BH12:BJ12" si="11">BH13+BH14+BH15</f>
        <v>0</v>
      </c>
      <c r="BI12" s="79">
        <f t="shared" si="11"/>
        <v>2735</v>
      </c>
      <c r="BJ12" s="79">
        <f t="shared" si="11"/>
        <v>44021.700000000004</v>
      </c>
      <c r="BK12" s="79">
        <f>BK13+BK14+BK15</f>
        <v>50085.1</v>
      </c>
      <c r="BL12" s="79">
        <f t="shared" ref="BL12:BN12" si="12">BL13+BL14+BL15</f>
        <v>4486.0999999999995</v>
      </c>
      <c r="BM12" s="79">
        <f t="shared" si="12"/>
        <v>6.9</v>
      </c>
      <c r="BN12" s="79">
        <f t="shared" si="12"/>
        <v>201.9</v>
      </c>
      <c r="BO12" s="91"/>
    </row>
    <row r="13" spans="1:67" s="16" customFormat="1" ht="40.5" customHeight="1" x14ac:dyDescent="0.2">
      <c r="A13" s="119"/>
      <c r="B13" s="42" t="s">
        <v>7</v>
      </c>
      <c r="C13" s="42" t="s">
        <v>7</v>
      </c>
      <c r="D13" s="23">
        <f>K13+R13+AA13+AI13+AR13+AY13+BG13</f>
        <v>1167487.3999999999</v>
      </c>
      <c r="E13" s="23" t="e">
        <f t="shared" ref="E13:J13" si="13">E18+E38+E54+E68+E70</f>
        <v>#REF!</v>
      </c>
      <c r="F13" s="23" t="e">
        <f t="shared" si="13"/>
        <v>#REF!</v>
      </c>
      <c r="G13" s="23" t="e">
        <f t="shared" si="13"/>
        <v>#REF!</v>
      </c>
      <c r="H13" s="23" t="e">
        <f t="shared" si="13"/>
        <v>#REF!</v>
      </c>
      <c r="I13" s="23" t="e">
        <f t="shared" si="13"/>
        <v>#REF!</v>
      </c>
      <c r="J13" s="23" t="e">
        <f t="shared" si="13"/>
        <v>#REF!</v>
      </c>
      <c r="K13" s="23">
        <f t="shared" ref="K13:K27" si="14">L13+M13+N13+O13+P13+Q13</f>
        <v>182358.39999999999</v>
      </c>
      <c r="L13" s="23">
        <f>L18+L38+L54+L70</f>
        <v>13597.4</v>
      </c>
      <c r="M13" s="23">
        <f>M18+M38+M54+M80+AP18</f>
        <v>99716.4</v>
      </c>
      <c r="N13" s="23">
        <f>N18+N38+N54+N70+N80</f>
        <v>37369.5</v>
      </c>
      <c r="O13" s="23">
        <f>O18+O38+O54+O70+O78</f>
        <v>31442.2</v>
      </c>
      <c r="P13" s="23">
        <f>P18+P38+P54+P70</f>
        <v>65.900000000000006</v>
      </c>
      <c r="Q13" s="23">
        <f>Q18+Q38+Q54+Q70</f>
        <v>167</v>
      </c>
      <c r="R13" s="23">
        <f>S13+T13+U13+V13+W13+X13+Y13+Z13</f>
        <v>258702.69999999998</v>
      </c>
      <c r="S13" s="44">
        <f>S18+S38+S54+S70+S78</f>
        <v>77906.3</v>
      </c>
      <c r="T13" s="44">
        <v>0</v>
      </c>
      <c r="U13" s="44">
        <f>U18+U38+U54+U78</f>
        <v>86764.1</v>
      </c>
      <c r="V13" s="44">
        <f>V18+V38+V54+V70</f>
        <v>51650.599999999991</v>
      </c>
      <c r="W13" s="44">
        <f>W38+W54+W70+W80+W18</f>
        <v>42120.3</v>
      </c>
      <c r="X13" s="44">
        <v>0</v>
      </c>
      <c r="Y13" s="44">
        <f>Y38+Y54</f>
        <v>98.5</v>
      </c>
      <c r="Z13" s="44">
        <f>Z38+Z54</f>
        <v>162.9</v>
      </c>
      <c r="AA13" s="44">
        <f>AB13+AC13+AD13+AE13+AF13+AG13+AH13</f>
        <v>217849.19999999998</v>
      </c>
      <c r="AB13" s="23">
        <f>AB18+AB38+AB54+AB70</f>
        <v>33158.199999999997</v>
      </c>
      <c r="AC13" s="44">
        <f>AC18+AC38+AC54+AC70+AC78</f>
        <v>135320.69999999998</v>
      </c>
      <c r="AD13" s="44">
        <f>AD18+AD38+AD70+AD80+AM65+AD55</f>
        <v>41439.600000000006</v>
      </c>
      <c r="AE13" s="23">
        <f>AE18+AE38+AE54+AE70+AE78</f>
        <v>7633.6</v>
      </c>
      <c r="AF13" s="23">
        <f>AF18+AF38+AF54+AF70</f>
        <v>115.2</v>
      </c>
      <c r="AG13" s="23">
        <f>AG18+AG38+AG54+AG70</f>
        <v>0</v>
      </c>
      <c r="AH13" s="23">
        <f>AH18+AH38+AH54+AH70</f>
        <v>181.9</v>
      </c>
      <c r="AI13" s="23">
        <f>AJ13+AK13+AL13+AM13+AN13+AO13+AP13+AQ13</f>
        <v>142512</v>
      </c>
      <c r="AJ13" s="23">
        <f>AJ18+AJ38+AJ54+AJ70</f>
        <v>1342.9</v>
      </c>
      <c r="AK13" s="23">
        <f>AK18+AK38+AK54+AK70+AK78</f>
        <v>62453.1</v>
      </c>
      <c r="AL13" s="23">
        <f>AL18+AL38+AL54+AL70+AL78</f>
        <v>70939</v>
      </c>
      <c r="AM13" s="23">
        <f>AM18+AM38+AM54+AM70+AM78</f>
        <v>7469.9000000000005</v>
      </c>
      <c r="AN13" s="23">
        <f>AN18+AN38+AN54+AN70</f>
        <v>115.2</v>
      </c>
      <c r="AO13" s="23">
        <f>AO18+AO38+AO54+AO70</f>
        <v>0</v>
      </c>
      <c r="AP13" s="23">
        <f>AP18+AP38+AP54+AP70</f>
        <v>0</v>
      </c>
      <c r="AQ13" s="23">
        <f>AQ18+AQ38+AQ54+AQ70</f>
        <v>191.9</v>
      </c>
      <c r="AR13" s="102">
        <f>AS13+AT13+AU13+AV13+AW13+AX13</f>
        <v>180405.10000000003</v>
      </c>
      <c r="AS13" s="102">
        <f>AS18+AS38+AS54+AS70</f>
        <v>0</v>
      </c>
      <c r="AT13" s="102">
        <f>AT18+AT38+AT55+AT70+AT80</f>
        <v>93906.200000000012</v>
      </c>
      <c r="AU13" s="102">
        <f>AU18+AU38+AU55+AU70+AU80</f>
        <v>82075.7</v>
      </c>
      <c r="AV13" s="102">
        <f>AV18+AV38+AV54+AV70+AV78</f>
        <v>4238.6000000000004</v>
      </c>
      <c r="AW13" s="102">
        <f>AW18+AW38+AW54+AW70</f>
        <v>24.200000000000003</v>
      </c>
      <c r="AX13" s="102">
        <f>AX18+AX38+AX54+AX70</f>
        <v>160.4</v>
      </c>
      <c r="AY13" s="44">
        <f t="shared" ref="AY13:AY16" si="15">AZ13+BA13+BB13+BC13+BD13+BE13+BF13</f>
        <v>91649.999999999985</v>
      </c>
      <c r="AZ13" s="23">
        <f>AZ18+AZ38+AZ54+AZ70</f>
        <v>0</v>
      </c>
      <c r="BA13" s="23">
        <f>BA18+BA38+BA54+BA70</f>
        <v>0</v>
      </c>
      <c r="BB13" s="23">
        <f>BB18+BB38+BB54+BB70+BB78</f>
        <v>42553.5</v>
      </c>
      <c r="BC13" s="23">
        <f>BC18+BC38+BC54+BC70+BC78</f>
        <v>44608.800000000003</v>
      </c>
      <c r="BD13" s="23">
        <f>BD18+BD38+BD54+BD70+BD78</f>
        <v>4278.8999999999996</v>
      </c>
      <c r="BE13" s="23">
        <f>BE18+BE38+BE54+BE70</f>
        <v>6.9</v>
      </c>
      <c r="BF13" s="23">
        <f>BF18+BF38+BF54+BF70</f>
        <v>201.9</v>
      </c>
      <c r="BG13" s="87">
        <f t="shared" ref="BG13:BG16" si="16">BH13+BI13+BJ13+BK13+BL13+BM13+BN13</f>
        <v>94010</v>
      </c>
      <c r="BH13" s="85">
        <f>BH18+BH38+BH54+BH70</f>
        <v>0</v>
      </c>
      <c r="BI13" s="85">
        <f>BI18+BI38+BI54+BI70</f>
        <v>0</v>
      </c>
      <c r="BJ13" s="85">
        <f>BJ18+BJ38+BJ54+BJ70+BJ78</f>
        <v>42531.700000000004</v>
      </c>
      <c r="BK13" s="85">
        <f>BK18+BK38+BK54+BK70+BK78</f>
        <v>46783.4</v>
      </c>
      <c r="BL13" s="85">
        <f>BL18+BL38+BL54+BL70+BL78</f>
        <v>4486.0999999999995</v>
      </c>
      <c r="BM13" s="85">
        <f>BM18+BM38+BM54+BM70</f>
        <v>6.9</v>
      </c>
      <c r="BN13" s="85">
        <f>BN18+BN38+BN54+BN70</f>
        <v>201.9</v>
      </c>
    </row>
    <row r="14" spans="1:67" s="16" customFormat="1" ht="66.75" customHeight="1" x14ac:dyDescent="0.2">
      <c r="A14" s="119"/>
      <c r="B14" s="42" t="s">
        <v>11</v>
      </c>
      <c r="C14" s="42" t="s">
        <v>11</v>
      </c>
      <c r="D14" s="23">
        <f>K14+R14+AA14+AI14+AR14+AY14+BG14</f>
        <v>602432.9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4"/>
        <v>36096.5</v>
      </c>
      <c r="L14" s="23">
        <f t="shared" ref="L14:M14" si="17">L39</f>
        <v>19280.599999999999</v>
      </c>
      <c r="M14" s="23">
        <f t="shared" si="17"/>
        <v>15328.5</v>
      </c>
      <c r="N14" s="23">
        <f>N39</f>
        <v>1487.4</v>
      </c>
      <c r="O14" s="23">
        <f t="shared" ref="O14:BF14" si="18">O39</f>
        <v>0</v>
      </c>
      <c r="P14" s="23">
        <f t="shared" si="18"/>
        <v>0</v>
      </c>
      <c r="Q14" s="23">
        <f t="shared" si="18"/>
        <v>0</v>
      </c>
      <c r="R14" s="23">
        <f>S14+T14+U14+V14+W14+X14+Y14+Z14</f>
        <v>143741.09999999998</v>
      </c>
      <c r="S14" s="44">
        <f>S39</f>
        <v>135392.79999999999</v>
      </c>
      <c r="T14" s="44">
        <v>0</v>
      </c>
      <c r="U14" s="44">
        <f>U39</f>
        <v>6390.9000000000005</v>
      </c>
      <c r="V14" s="44">
        <f>V39+V72</f>
        <v>1957.3999999999999</v>
      </c>
      <c r="W14" s="44">
        <v>0</v>
      </c>
      <c r="X14" s="44">
        <v>0</v>
      </c>
      <c r="Y14" s="44">
        <v>0</v>
      </c>
      <c r="Z14" s="44">
        <v>0</v>
      </c>
      <c r="AA14" s="44">
        <f>AC14+AD14+AB14</f>
        <v>58887.099999999991</v>
      </c>
      <c r="AB14" s="23">
        <f t="shared" si="18"/>
        <v>24168.3</v>
      </c>
      <c r="AC14" s="44">
        <f t="shared" si="18"/>
        <v>30458.899999999998</v>
      </c>
      <c r="AD14" s="44">
        <f>AD39</f>
        <v>4259.8999999999996</v>
      </c>
      <c r="AE14" s="23">
        <f t="shared" si="18"/>
        <v>0</v>
      </c>
      <c r="AF14" s="23">
        <f t="shared" si="18"/>
        <v>0</v>
      </c>
      <c r="AG14" s="23">
        <f t="shared" si="18"/>
        <v>0</v>
      </c>
      <c r="AH14" s="23">
        <f t="shared" si="18"/>
        <v>0</v>
      </c>
      <c r="AI14" s="23">
        <f>AK14+AL14+AJ14</f>
        <v>106474.90000000001</v>
      </c>
      <c r="AJ14" s="23">
        <f t="shared" si="18"/>
        <v>0</v>
      </c>
      <c r="AK14" s="23">
        <f>AK39</f>
        <v>81929.100000000006</v>
      </c>
      <c r="AL14" s="23">
        <f>AL39</f>
        <v>24545.8</v>
      </c>
      <c r="AM14" s="23">
        <f t="shared" si="18"/>
        <v>0</v>
      </c>
      <c r="AN14" s="23">
        <f t="shared" si="18"/>
        <v>0</v>
      </c>
      <c r="AO14" s="23">
        <f t="shared" si="18"/>
        <v>0</v>
      </c>
      <c r="AP14" s="23">
        <f t="shared" si="18"/>
        <v>0</v>
      </c>
      <c r="AQ14" s="23">
        <f t="shared" si="18"/>
        <v>0</v>
      </c>
      <c r="AR14" s="102">
        <f t="shared" si="18"/>
        <v>249508.9</v>
      </c>
      <c r="AS14" s="102">
        <f t="shared" si="18"/>
        <v>0</v>
      </c>
      <c r="AT14" s="102">
        <f>AT39</f>
        <v>211118.19999999998</v>
      </c>
      <c r="AU14" s="102">
        <f t="shared" si="18"/>
        <v>38390.700000000004</v>
      </c>
      <c r="AV14" s="102">
        <f t="shared" si="18"/>
        <v>0</v>
      </c>
      <c r="AW14" s="102">
        <f t="shared" si="18"/>
        <v>0</v>
      </c>
      <c r="AX14" s="102">
        <f t="shared" si="18"/>
        <v>0</v>
      </c>
      <c r="AY14" s="44">
        <f t="shared" si="15"/>
        <v>3456.7999999999997</v>
      </c>
      <c r="AZ14" s="23">
        <f t="shared" si="18"/>
        <v>0</v>
      </c>
      <c r="BA14" s="23">
        <f t="shared" si="18"/>
        <v>2335</v>
      </c>
      <c r="BB14" s="23">
        <f t="shared" si="18"/>
        <v>1087.2</v>
      </c>
      <c r="BC14" s="23">
        <f t="shared" si="18"/>
        <v>34.6</v>
      </c>
      <c r="BD14" s="23">
        <f t="shared" si="18"/>
        <v>0</v>
      </c>
      <c r="BE14" s="23">
        <f t="shared" si="18"/>
        <v>0</v>
      </c>
      <c r="BF14" s="23">
        <f t="shared" si="18"/>
        <v>0</v>
      </c>
      <c r="BG14" s="87">
        <f t="shared" si="16"/>
        <v>4267.6000000000004</v>
      </c>
      <c r="BH14" s="85">
        <f t="shared" ref="BH14:BN14" si="19">BH39</f>
        <v>0</v>
      </c>
      <c r="BI14" s="85">
        <f t="shared" si="19"/>
        <v>2735</v>
      </c>
      <c r="BJ14" s="85">
        <f t="shared" si="19"/>
        <v>1490</v>
      </c>
      <c r="BK14" s="85">
        <f t="shared" si="19"/>
        <v>42.6</v>
      </c>
      <c r="BL14" s="85">
        <f t="shared" si="19"/>
        <v>0</v>
      </c>
      <c r="BM14" s="85">
        <f t="shared" si="19"/>
        <v>0</v>
      </c>
      <c r="BN14" s="85">
        <f t="shared" si="19"/>
        <v>0</v>
      </c>
    </row>
    <row r="15" spans="1:67" s="16" customFormat="1" ht="46.5" customHeight="1" x14ac:dyDescent="0.2">
      <c r="A15" s="119"/>
      <c r="B15" s="42" t="s">
        <v>18</v>
      </c>
      <c r="C15" s="42" t="s">
        <v>18</v>
      </c>
      <c r="D15" s="23">
        <f t="shared" ref="D15" si="20">K15+R15+AA15+AI15+AR15+AY15</f>
        <v>263865.5</v>
      </c>
      <c r="E15" s="23"/>
      <c r="F15" s="23"/>
      <c r="G15" s="23"/>
      <c r="H15" s="45"/>
      <c r="I15" s="45"/>
      <c r="J15" s="45"/>
      <c r="K15" s="23">
        <f>K19</f>
        <v>10337</v>
      </c>
      <c r="L15" s="23">
        <f t="shared" ref="L15:M15" si="21">L19</f>
        <v>0</v>
      </c>
      <c r="M15" s="23">
        <f t="shared" si="21"/>
        <v>0</v>
      </c>
      <c r="N15" s="23">
        <f>N19</f>
        <v>10337</v>
      </c>
      <c r="O15" s="23">
        <f t="shared" ref="O15:BF15" si="22">O19</f>
        <v>0</v>
      </c>
      <c r="P15" s="23">
        <f t="shared" si="22"/>
        <v>0</v>
      </c>
      <c r="Q15" s="23">
        <f t="shared" si="22"/>
        <v>0</v>
      </c>
      <c r="R15" s="23">
        <f>S15+T15+U15+V15+W15+X15+Y15+Z15</f>
        <v>30176.3</v>
      </c>
      <c r="S15" s="44">
        <v>0</v>
      </c>
      <c r="T15" s="44">
        <v>0</v>
      </c>
      <c r="U15" s="44">
        <f>U19+U40</f>
        <v>2374.8000000000002</v>
      </c>
      <c r="V15" s="44">
        <f>V19+V40+V81</f>
        <v>27801.5</v>
      </c>
      <c r="W15" s="44">
        <v>0</v>
      </c>
      <c r="X15" s="44">
        <v>0</v>
      </c>
      <c r="Y15" s="44">
        <v>0</v>
      </c>
      <c r="Z15" s="44">
        <v>0</v>
      </c>
      <c r="AA15" s="44">
        <f>AD15+AC15</f>
        <v>62094</v>
      </c>
      <c r="AB15" s="23">
        <f t="shared" si="22"/>
        <v>0</v>
      </c>
      <c r="AC15" s="44">
        <f>AC19+AC40</f>
        <v>33282.400000000001</v>
      </c>
      <c r="AD15" s="44">
        <f>AD19+AD40+AD56</f>
        <v>28811.600000000002</v>
      </c>
      <c r="AE15" s="23">
        <f t="shared" si="22"/>
        <v>0</v>
      </c>
      <c r="AF15" s="23">
        <f t="shared" si="22"/>
        <v>0</v>
      </c>
      <c r="AG15" s="23">
        <f t="shared" si="22"/>
        <v>0</v>
      </c>
      <c r="AH15" s="23">
        <f t="shared" si="22"/>
        <v>0</v>
      </c>
      <c r="AI15" s="23">
        <f>AI19+AI40</f>
        <v>105965.59999999999</v>
      </c>
      <c r="AJ15" s="23">
        <f t="shared" si="22"/>
        <v>0</v>
      </c>
      <c r="AK15" s="23">
        <f>AK19+AK40+AK56+AK81</f>
        <v>61529.2</v>
      </c>
      <c r="AL15" s="23">
        <f>AL19+AL40</f>
        <v>44436.399999999994</v>
      </c>
      <c r="AM15" s="23">
        <f t="shared" si="22"/>
        <v>0</v>
      </c>
      <c r="AN15" s="23">
        <f t="shared" si="22"/>
        <v>0</v>
      </c>
      <c r="AO15" s="23">
        <f t="shared" si="22"/>
        <v>0</v>
      </c>
      <c r="AP15" s="23">
        <f t="shared" si="22"/>
        <v>0</v>
      </c>
      <c r="AQ15" s="23">
        <f t="shared" si="22"/>
        <v>0</v>
      </c>
      <c r="AR15" s="102">
        <f>AR19+AR40+AR56</f>
        <v>46944.900000000009</v>
      </c>
      <c r="AS15" s="102">
        <f t="shared" si="22"/>
        <v>0</v>
      </c>
      <c r="AT15" s="102">
        <f>AT19+AT40+AT56</f>
        <v>3161.4</v>
      </c>
      <c r="AU15" s="102">
        <f>AU19+AU40+AU56</f>
        <v>43783.500000000007</v>
      </c>
      <c r="AV15" s="102">
        <f>AV19+AV40</f>
        <v>0</v>
      </c>
      <c r="AW15" s="102">
        <f t="shared" si="22"/>
        <v>0</v>
      </c>
      <c r="AX15" s="102">
        <f t="shared" si="22"/>
        <v>0</v>
      </c>
      <c r="AY15" s="44">
        <f t="shared" si="15"/>
        <v>8347.7000000000007</v>
      </c>
      <c r="AZ15" s="23">
        <f t="shared" si="22"/>
        <v>0</v>
      </c>
      <c r="BA15" s="23">
        <f t="shared" si="22"/>
        <v>0</v>
      </c>
      <c r="BB15" s="23">
        <f t="shared" si="22"/>
        <v>0</v>
      </c>
      <c r="BC15" s="23">
        <f t="shared" si="22"/>
        <v>8347.7000000000007</v>
      </c>
      <c r="BD15" s="23">
        <f t="shared" si="22"/>
        <v>0</v>
      </c>
      <c r="BE15" s="23">
        <f t="shared" si="22"/>
        <v>0</v>
      </c>
      <c r="BF15" s="23">
        <f t="shared" si="22"/>
        <v>0</v>
      </c>
      <c r="BG15" s="87">
        <f t="shared" si="16"/>
        <v>3259.1</v>
      </c>
      <c r="BH15" s="85">
        <f t="shared" ref="BH15:BN15" si="23">BH19</f>
        <v>0</v>
      </c>
      <c r="BI15" s="85">
        <f t="shared" si="23"/>
        <v>0</v>
      </c>
      <c r="BJ15" s="85">
        <f t="shared" si="23"/>
        <v>0</v>
      </c>
      <c r="BK15" s="85">
        <f t="shared" si="23"/>
        <v>3259.1</v>
      </c>
      <c r="BL15" s="85">
        <f t="shared" si="23"/>
        <v>0</v>
      </c>
      <c r="BM15" s="85">
        <f t="shared" si="23"/>
        <v>0</v>
      </c>
      <c r="BN15" s="85">
        <f t="shared" si="23"/>
        <v>0</v>
      </c>
    </row>
    <row r="16" spans="1:67" s="16" customFormat="1" ht="47.25" customHeight="1" x14ac:dyDescent="0.2">
      <c r="A16" s="120"/>
      <c r="B16" s="42" t="s">
        <v>50</v>
      </c>
      <c r="C16" s="42" t="s">
        <v>50</v>
      </c>
      <c r="D16" s="23">
        <f t="shared" ref="D16:D28" si="24">K16+R16+AA16+AI16+AR16+AY16+BG16</f>
        <v>35447.1</v>
      </c>
      <c r="E16" s="23"/>
      <c r="F16" s="23"/>
      <c r="G16" s="23"/>
      <c r="H16" s="45"/>
      <c r="I16" s="45"/>
      <c r="J16" s="45"/>
      <c r="K16" s="23">
        <f>N16+M16</f>
        <v>792.59999999999991</v>
      </c>
      <c r="L16" s="23">
        <v>0</v>
      </c>
      <c r="M16" s="23">
        <f>M86</f>
        <v>162.30000000000001</v>
      </c>
      <c r="N16" s="23">
        <f>N86+N76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4">
        <v>0</v>
      </c>
      <c r="T16" s="44">
        <v>0</v>
      </c>
      <c r="U16" s="44">
        <f>U35</f>
        <v>34538.1</v>
      </c>
      <c r="V16" s="44">
        <f>V35</f>
        <v>34.5</v>
      </c>
      <c r="W16" s="44">
        <v>0</v>
      </c>
      <c r="X16" s="44">
        <v>0</v>
      </c>
      <c r="Y16" s="44">
        <v>0</v>
      </c>
      <c r="Z16" s="44">
        <v>0</v>
      </c>
      <c r="AA16" s="44">
        <f>AA35</f>
        <v>81.899999999999991</v>
      </c>
      <c r="AB16" s="23">
        <v>0</v>
      </c>
      <c r="AC16" s="44">
        <f>AC35</f>
        <v>81.8</v>
      </c>
      <c r="AD16" s="44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105">
        <v>0</v>
      </c>
      <c r="AS16" s="105">
        <v>0</v>
      </c>
      <c r="AT16" s="105">
        <v>0</v>
      </c>
      <c r="AU16" s="105">
        <v>0</v>
      </c>
      <c r="AV16" s="105">
        <v>0</v>
      </c>
      <c r="AW16" s="105">
        <v>0</v>
      </c>
      <c r="AX16" s="105">
        <v>0</v>
      </c>
      <c r="AY16" s="105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7">
        <f t="shared" si="16"/>
        <v>0</v>
      </c>
      <c r="BH16" s="85">
        <v>0</v>
      </c>
      <c r="BI16" s="85">
        <v>0</v>
      </c>
      <c r="BJ16" s="85">
        <v>0</v>
      </c>
      <c r="BK16" s="85">
        <v>0</v>
      </c>
      <c r="BL16" s="85">
        <v>0</v>
      </c>
      <c r="BM16" s="85">
        <v>0</v>
      </c>
      <c r="BN16" s="85">
        <v>0</v>
      </c>
    </row>
    <row r="17" spans="1:66" s="8" customFormat="1" ht="42.75" customHeight="1" x14ac:dyDescent="0.2">
      <c r="A17" s="118" t="s">
        <v>30</v>
      </c>
      <c r="B17" s="38"/>
      <c r="C17" s="80" t="s">
        <v>6</v>
      </c>
      <c r="D17" s="79">
        <f>K17+R17+AA17+AI17+AR17+AY17+BG17</f>
        <v>605672</v>
      </c>
      <c r="E17" s="79" t="e">
        <f>E18+#REF!</f>
        <v>#REF!</v>
      </c>
      <c r="F17" s="79" t="e">
        <f>F18+#REF!</f>
        <v>#REF!</v>
      </c>
      <c r="G17" s="79" t="e">
        <f>G18+#REF!</f>
        <v>#REF!</v>
      </c>
      <c r="H17" s="79"/>
      <c r="I17" s="79"/>
      <c r="J17" s="79"/>
      <c r="K17" s="78">
        <f t="shared" si="14"/>
        <v>24534.6</v>
      </c>
      <c r="L17" s="79">
        <f>L18</f>
        <v>0</v>
      </c>
      <c r="M17" s="79">
        <f>M18</f>
        <v>2998</v>
      </c>
      <c r="N17" s="79">
        <f>N18+N19</f>
        <v>21536.6</v>
      </c>
      <c r="O17" s="79">
        <f>O18</f>
        <v>0</v>
      </c>
      <c r="P17" s="79"/>
      <c r="Q17" s="79"/>
      <c r="R17" s="79">
        <f>S17+T17+U17+V17+W17+Y17+Z17+X17</f>
        <v>120448.19999999998</v>
      </c>
      <c r="S17" s="79">
        <f t="shared" ref="S17:Y17" si="25">S18+S19</f>
        <v>0</v>
      </c>
      <c r="T17" s="79">
        <f t="shared" si="25"/>
        <v>0</v>
      </c>
      <c r="U17" s="79">
        <f>U18+U19+U20</f>
        <v>69892.299999999988</v>
      </c>
      <c r="V17" s="79">
        <f>V18+V19+V20</f>
        <v>50505.9</v>
      </c>
      <c r="W17" s="79">
        <f t="shared" si="25"/>
        <v>50</v>
      </c>
      <c r="X17" s="79">
        <f t="shared" si="25"/>
        <v>0</v>
      </c>
      <c r="Y17" s="79">
        <f t="shared" si="25"/>
        <v>0</v>
      </c>
      <c r="Z17" s="79">
        <v>0</v>
      </c>
      <c r="AA17" s="79">
        <f>AB17+AC17+AD17+AE17+AF17+AG17+AH17</f>
        <v>93754.400000000009</v>
      </c>
      <c r="AB17" s="79">
        <f t="shared" ref="AB17:AH17" si="26">AB18+AB19</f>
        <v>0</v>
      </c>
      <c r="AC17" s="79">
        <f>AC18+AC19+AC20</f>
        <v>48876.200000000004</v>
      </c>
      <c r="AD17" s="79">
        <f>AD18+AD19+AD20</f>
        <v>44578.200000000004</v>
      </c>
      <c r="AE17" s="79">
        <f t="shared" si="26"/>
        <v>300</v>
      </c>
      <c r="AF17" s="79">
        <f t="shared" si="26"/>
        <v>0</v>
      </c>
      <c r="AG17" s="79">
        <f t="shared" si="26"/>
        <v>0</v>
      </c>
      <c r="AH17" s="79">
        <f t="shared" si="26"/>
        <v>0</v>
      </c>
      <c r="AI17" s="79">
        <f>AJ17+AK17+AL17+AM17+AQ17+AN17</f>
        <v>189492.8</v>
      </c>
      <c r="AJ17" s="79">
        <f>AJ18+AJ19</f>
        <v>0</v>
      </c>
      <c r="AK17" s="79">
        <f>AK18+AK19</f>
        <v>101766.9</v>
      </c>
      <c r="AL17" s="79">
        <f>AL18+AL19</f>
        <v>87545.9</v>
      </c>
      <c r="AM17" s="79">
        <f>AM18+AM19</f>
        <v>180</v>
      </c>
      <c r="AN17" s="79">
        <f>AN18+AN19</f>
        <v>0</v>
      </c>
      <c r="AO17" s="79">
        <v>0</v>
      </c>
      <c r="AP17" s="79">
        <v>0</v>
      </c>
      <c r="AQ17" s="79">
        <f t="shared" ref="AQ17:AX17" si="27">AQ18+AQ19</f>
        <v>0</v>
      </c>
      <c r="AR17" s="79">
        <f>AT17+AU17+AV17</f>
        <v>87888.099999999991</v>
      </c>
      <c r="AS17" s="79">
        <f t="shared" si="27"/>
        <v>0</v>
      </c>
      <c r="AT17" s="79">
        <f>AT18+AT19</f>
        <v>30665.5</v>
      </c>
      <c r="AU17" s="79">
        <f>AU18+AU19</f>
        <v>57011.9</v>
      </c>
      <c r="AV17" s="79">
        <f t="shared" si="27"/>
        <v>210.7</v>
      </c>
      <c r="AW17" s="79">
        <f t="shared" si="27"/>
        <v>0</v>
      </c>
      <c r="AX17" s="79">
        <f t="shared" si="27"/>
        <v>0</v>
      </c>
      <c r="AY17" s="79">
        <f t="shared" ref="AY17:AY18" si="28">AZ17+BB17+BC17+BD17+BM17</f>
        <v>46919.799999999996</v>
      </c>
      <c r="AZ17" s="79">
        <f t="shared" ref="AZ17:BF17" si="29">AZ18+AZ19</f>
        <v>0</v>
      </c>
      <c r="BA17" s="79">
        <v>0</v>
      </c>
      <c r="BB17" s="79">
        <f>BB18</f>
        <v>22827.8</v>
      </c>
      <c r="BC17" s="79">
        <f t="shared" si="29"/>
        <v>23908.1</v>
      </c>
      <c r="BD17" s="79">
        <f>BD18+BD19</f>
        <v>183.9</v>
      </c>
      <c r="BE17" s="79">
        <f t="shared" si="29"/>
        <v>0</v>
      </c>
      <c r="BF17" s="78">
        <f t="shared" si="29"/>
        <v>0</v>
      </c>
      <c r="BG17" s="79">
        <f t="shared" ref="BG17:BG19" si="30">BH17+BJ17+BK17+BL17+BU17</f>
        <v>42634.099999999991</v>
      </c>
      <c r="BH17" s="79">
        <f t="shared" ref="BH17" si="31">BH18+BH19</f>
        <v>0</v>
      </c>
      <c r="BI17" s="79">
        <v>0</v>
      </c>
      <c r="BJ17" s="79">
        <f>BJ18</f>
        <v>22827.8</v>
      </c>
      <c r="BK17" s="79">
        <f t="shared" ref="BK17:BN17" si="32">BK18+BK19</f>
        <v>19613.099999999999</v>
      </c>
      <c r="BL17" s="79">
        <f t="shared" si="32"/>
        <v>193.2</v>
      </c>
      <c r="BM17" s="79">
        <f t="shared" si="32"/>
        <v>0</v>
      </c>
      <c r="BN17" s="78">
        <f t="shared" si="32"/>
        <v>0</v>
      </c>
    </row>
    <row r="18" spans="1:66" s="14" customFormat="1" ht="57" customHeight="1" x14ac:dyDescent="0.2">
      <c r="A18" s="119"/>
      <c r="B18" s="38" t="s">
        <v>10</v>
      </c>
      <c r="C18" s="38" t="s">
        <v>7</v>
      </c>
      <c r="D18" s="78">
        <f t="shared" si="24"/>
        <v>317983.19999999995</v>
      </c>
      <c r="E18" s="78" t="e">
        <f>#REF!+#REF!+#REF!+E22+E24+E25+#REF!+E27</f>
        <v>#REF!</v>
      </c>
      <c r="F18" s="78" t="e">
        <f>#REF!+#REF!+#REF!+F22+F24+F25+#REF!+F27</f>
        <v>#REF!</v>
      </c>
      <c r="G18" s="78" t="e">
        <f>#REF!+#REF!+#REF!+G22+G24+G25+#REF!+G27</f>
        <v>#REF!</v>
      </c>
      <c r="H18" s="78"/>
      <c r="I18" s="78"/>
      <c r="J18" s="78"/>
      <c r="K18" s="78">
        <f t="shared" si="14"/>
        <v>14197.599999999999</v>
      </c>
      <c r="L18" s="78">
        <v>0</v>
      </c>
      <c r="M18" s="78">
        <f>M27</f>
        <v>2998</v>
      </c>
      <c r="N18" s="78">
        <f>N22+N24+N25+N28</f>
        <v>11199.599999999999</v>
      </c>
      <c r="O18" s="78">
        <v>0</v>
      </c>
      <c r="P18" s="78">
        <v>0</v>
      </c>
      <c r="Q18" s="78">
        <v>0</v>
      </c>
      <c r="R18" s="78">
        <f>S18+T18+U18+V18+W18+Y18+Z18</f>
        <v>58755.799999999996</v>
      </c>
      <c r="S18" s="78">
        <v>0</v>
      </c>
      <c r="T18" s="78">
        <v>0</v>
      </c>
      <c r="U18" s="78">
        <f>U27+U34+U36</f>
        <v>35354.199999999997</v>
      </c>
      <c r="V18" s="78">
        <f>V22+V24+V25+V34+V36</f>
        <v>23351.599999999999</v>
      </c>
      <c r="W18" s="78">
        <f>W22</f>
        <v>50</v>
      </c>
      <c r="X18" s="78">
        <v>0</v>
      </c>
      <c r="Y18" s="78">
        <v>0</v>
      </c>
      <c r="Z18" s="78">
        <v>0</v>
      </c>
      <c r="AA18" s="78">
        <f>AB18+AC18+AD18+AE18+AF18+AG18+AH18</f>
        <v>35780.300000000003</v>
      </c>
      <c r="AB18" s="78">
        <v>0</v>
      </c>
      <c r="AC18" s="79">
        <f>AC22+AC25+AC27+AC36</f>
        <v>18787.900000000001</v>
      </c>
      <c r="AD18" s="79">
        <f>AD22+AD25+AD34+AD36</f>
        <v>16692.400000000001</v>
      </c>
      <c r="AE18" s="78">
        <f>AE22</f>
        <v>300</v>
      </c>
      <c r="AF18" s="78">
        <v>0</v>
      </c>
      <c r="AG18" s="78">
        <v>0</v>
      </c>
      <c r="AH18" s="78">
        <v>0</v>
      </c>
      <c r="AI18" s="78">
        <f>AJ18+AK18+AL18+AM18+AQ18</f>
        <v>84247.9</v>
      </c>
      <c r="AJ18" s="78">
        <v>0</v>
      </c>
      <c r="AK18" s="78">
        <f>AK27+AK36</f>
        <v>40237.699999999997</v>
      </c>
      <c r="AL18" s="78">
        <f>AL22+AL25+AL31+AL34+AL32+AL36</f>
        <v>43830.200000000004</v>
      </c>
      <c r="AM18" s="78">
        <f>AM22</f>
        <v>180</v>
      </c>
      <c r="AN18" s="78">
        <v>0</v>
      </c>
      <c r="AO18" s="78">
        <v>0</v>
      </c>
      <c r="AP18" s="78">
        <v>0</v>
      </c>
      <c r="AQ18" s="78">
        <v>0</v>
      </c>
      <c r="AR18" s="79">
        <f>AT18+AU18+AV18+AW18+AX18</f>
        <v>47054.499999999993</v>
      </c>
      <c r="AS18" s="79">
        <v>0</v>
      </c>
      <c r="AT18" s="79">
        <f>AT27</f>
        <v>27504.1</v>
      </c>
      <c r="AU18" s="79">
        <f>AU22+AU25+AU27+AU31+AU32+AU34</f>
        <v>19339.699999999997</v>
      </c>
      <c r="AV18" s="79">
        <f>AV22</f>
        <v>210.7</v>
      </c>
      <c r="AW18" s="79">
        <v>0</v>
      </c>
      <c r="AX18" s="79">
        <v>0</v>
      </c>
      <c r="AY18" s="79">
        <f t="shared" si="28"/>
        <v>38572.1</v>
      </c>
      <c r="AZ18" s="78">
        <v>0</v>
      </c>
      <c r="BA18" s="78">
        <v>0</v>
      </c>
      <c r="BB18" s="78">
        <f>BB27</f>
        <v>22827.8</v>
      </c>
      <c r="BC18" s="78">
        <f>BC21+BC25</f>
        <v>15560.4</v>
      </c>
      <c r="BD18" s="78">
        <f>BD22</f>
        <v>183.9</v>
      </c>
      <c r="BE18" s="78">
        <v>0</v>
      </c>
      <c r="BF18" s="78">
        <v>0</v>
      </c>
      <c r="BG18" s="78">
        <f t="shared" si="30"/>
        <v>39375</v>
      </c>
      <c r="BH18" s="78">
        <v>0</v>
      </c>
      <c r="BI18" s="78">
        <v>0</v>
      </c>
      <c r="BJ18" s="78">
        <f>BJ27</f>
        <v>22827.8</v>
      </c>
      <c r="BK18" s="78">
        <f>BK21+BK25</f>
        <v>16354</v>
      </c>
      <c r="BL18" s="78">
        <f>BL22</f>
        <v>193.2</v>
      </c>
      <c r="BM18" s="78">
        <v>0</v>
      </c>
      <c r="BN18" s="78">
        <v>0</v>
      </c>
    </row>
    <row r="19" spans="1:66" s="7" customFormat="1" ht="63.75" customHeight="1" x14ac:dyDescent="0.2">
      <c r="A19" s="119"/>
      <c r="B19" s="38" t="s">
        <v>18</v>
      </c>
      <c r="C19" s="38" t="s">
        <v>18</v>
      </c>
      <c r="D19" s="78">
        <f t="shared" si="24"/>
        <v>253034.30000000002</v>
      </c>
      <c r="E19" s="78"/>
      <c r="F19" s="78"/>
      <c r="G19" s="78"/>
      <c r="H19" s="78"/>
      <c r="I19" s="78"/>
      <c r="J19" s="78"/>
      <c r="K19" s="78">
        <f>L19+M19+N19+O19+P19+Q19</f>
        <v>10337</v>
      </c>
      <c r="L19" s="78">
        <v>0</v>
      </c>
      <c r="M19" s="78">
        <v>0</v>
      </c>
      <c r="N19" s="78">
        <f>N23+N26</f>
        <v>10337</v>
      </c>
      <c r="O19" s="78">
        <v>0</v>
      </c>
      <c r="P19" s="78">
        <v>0</v>
      </c>
      <c r="Q19" s="78">
        <v>0</v>
      </c>
      <c r="R19" s="78">
        <f t="shared" ref="R19:R39" si="33">S19+T19+U19+V19+W19+Y19+Z19</f>
        <v>27119.800000000003</v>
      </c>
      <c r="S19" s="78">
        <v>0</v>
      </c>
      <c r="T19" s="78">
        <v>0</v>
      </c>
      <c r="U19" s="78">
        <f>U33</f>
        <v>0</v>
      </c>
      <c r="V19" s="78">
        <f>V26+V23+V33</f>
        <v>27119.800000000003</v>
      </c>
      <c r="W19" s="78">
        <v>0</v>
      </c>
      <c r="X19" s="78">
        <v>0</v>
      </c>
      <c r="Y19" s="78">
        <v>0</v>
      </c>
      <c r="Z19" s="78">
        <v>0</v>
      </c>
      <c r="AA19" s="78">
        <f>AB19+AC19+AD19+AE19+AF19+AG19+AH19</f>
        <v>57892.200000000004</v>
      </c>
      <c r="AB19" s="78">
        <f>AB23+AB26</f>
        <v>0</v>
      </c>
      <c r="AC19" s="79">
        <f>AC23+AC24+AC26+AC28+AC33</f>
        <v>30006.5</v>
      </c>
      <c r="AD19" s="79">
        <f>AD23+AD24+AD26+AD28+AD33</f>
        <v>27885.700000000004</v>
      </c>
      <c r="AE19" s="78">
        <f>AE23+AE26</f>
        <v>0</v>
      </c>
      <c r="AF19" s="78">
        <f>AF33</f>
        <v>0</v>
      </c>
      <c r="AG19" s="78">
        <f>AG23+AG26</f>
        <v>0</v>
      </c>
      <c r="AH19" s="78">
        <f>AH23+AH26</f>
        <v>0</v>
      </c>
      <c r="AI19" s="78">
        <f>AJ19+AK19+AL19+AM19+AQ19</f>
        <v>105244.9</v>
      </c>
      <c r="AJ19" s="78">
        <v>0</v>
      </c>
      <c r="AK19" s="78">
        <f>AK23+AK24+AK26+AK33</f>
        <v>61529.2</v>
      </c>
      <c r="AL19" s="78">
        <f>AL23+AL24+AL26+AL30+AL33</f>
        <v>43715.7</v>
      </c>
      <c r="AM19" s="78">
        <v>0</v>
      </c>
      <c r="AN19" s="78">
        <v>0</v>
      </c>
      <c r="AO19" s="78">
        <v>0</v>
      </c>
      <c r="AP19" s="78">
        <v>0</v>
      </c>
      <c r="AQ19" s="78">
        <v>0</v>
      </c>
      <c r="AR19" s="79">
        <f>AU19+AT19+AV19+AW19+AX19</f>
        <v>40833.600000000006</v>
      </c>
      <c r="AS19" s="79">
        <v>0</v>
      </c>
      <c r="AT19" s="79">
        <f>AT23+AT24+AT26+AT28+AT30+AT33</f>
        <v>3161.4</v>
      </c>
      <c r="AU19" s="79">
        <f>AU23+AU24+AU26+AU28+AU30+AU33</f>
        <v>37672.200000000004</v>
      </c>
      <c r="AV19" s="79">
        <f t="shared" ref="AV19:AX19" si="34">AV23+AV24+AV26+AV28+AV30+AV33</f>
        <v>0</v>
      </c>
      <c r="AW19" s="79">
        <f t="shared" si="34"/>
        <v>0</v>
      </c>
      <c r="AX19" s="79">
        <f t="shared" si="34"/>
        <v>0</v>
      </c>
      <c r="AY19" s="79">
        <f t="shared" ref="AY19" si="35">AZ19+BB19+BC19+BD19+BM19</f>
        <v>8347.7000000000007</v>
      </c>
      <c r="AZ19" s="78">
        <v>0</v>
      </c>
      <c r="BA19" s="78">
        <f>BA23+BA24+BA26+BA28+BA30+BA33</f>
        <v>0</v>
      </c>
      <c r="BB19" s="78">
        <f t="shared" ref="BB19:BF19" si="36">BB23+BB24+BB26+BB28+BB30+BB33</f>
        <v>0</v>
      </c>
      <c r="BC19" s="78">
        <f t="shared" si="36"/>
        <v>8347.7000000000007</v>
      </c>
      <c r="BD19" s="78">
        <f t="shared" si="36"/>
        <v>0</v>
      </c>
      <c r="BE19" s="78">
        <f t="shared" si="36"/>
        <v>0</v>
      </c>
      <c r="BF19" s="78">
        <f t="shared" si="36"/>
        <v>0</v>
      </c>
      <c r="BG19" s="78">
        <f t="shared" si="30"/>
        <v>3259.1</v>
      </c>
      <c r="BH19" s="78">
        <v>0</v>
      </c>
      <c r="BI19" s="78">
        <f>BI23+BI24+BI26+BI28+BI30+BI33</f>
        <v>0</v>
      </c>
      <c r="BJ19" s="78">
        <f t="shared" ref="BJ19:BN19" si="37">BJ23+BJ24+BJ26+BJ28+BJ30+BJ33</f>
        <v>0</v>
      </c>
      <c r="BK19" s="78">
        <f t="shared" si="37"/>
        <v>3259.1</v>
      </c>
      <c r="BL19" s="78">
        <f t="shared" si="37"/>
        <v>0</v>
      </c>
      <c r="BM19" s="78">
        <f t="shared" si="37"/>
        <v>0</v>
      </c>
      <c r="BN19" s="78">
        <f t="shared" si="37"/>
        <v>0</v>
      </c>
    </row>
    <row r="20" spans="1:66" s="7" customFormat="1" ht="41.25" customHeight="1" x14ac:dyDescent="0.2">
      <c r="A20" s="120"/>
      <c r="B20" s="38" t="s">
        <v>50</v>
      </c>
      <c r="C20" s="38" t="s">
        <v>50</v>
      </c>
      <c r="D20" s="78">
        <f t="shared" si="24"/>
        <v>34654.5</v>
      </c>
      <c r="E20" s="78"/>
      <c r="F20" s="78"/>
      <c r="G20" s="78"/>
      <c r="H20" s="78"/>
      <c r="I20" s="78"/>
      <c r="J20" s="78"/>
      <c r="K20" s="78">
        <f>L20+M20+N20+O20+P20+Q20</f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f>U20+V20</f>
        <v>34572.6</v>
      </c>
      <c r="S20" s="78">
        <v>0</v>
      </c>
      <c r="T20" s="78">
        <v>0</v>
      </c>
      <c r="U20" s="78">
        <f>U35</f>
        <v>34538.1</v>
      </c>
      <c r="V20" s="78">
        <f>V35</f>
        <v>34.5</v>
      </c>
      <c r="W20" s="78">
        <v>0</v>
      </c>
      <c r="X20" s="78">
        <v>0</v>
      </c>
      <c r="Y20" s="78">
        <v>0</v>
      </c>
      <c r="Z20" s="78">
        <v>0</v>
      </c>
      <c r="AA20" s="78">
        <f>AB20+AC20+AD20+AE20+AF20+AG20+AH20</f>
        <v>81.899999999999991</v>
      </c>
      <c r="AB20" s="78">
        <v>0</v>
      </c>
      <c r="AC20" s="79">
        <f>AC35</f>
        <v>81.8</v>
      </c>
      <c r="AD20" s="79">
        <f>AD35</f>
        <v>0.1</v>
      </c>
      <c r="AE20" s="78">
        <v>0</v>
      </c>
      <c r="AF20" s="78">
        <v>0</v>
      </c>
      <c r="AG20" s="78">
        <v>0</v>
      </c>
      <c r="AH20" s="78">
        <v>0</v>
      </c>
      <c r="AI20" s="78">
        <f>AJ20+AK20+AL20+AM20+AN20+AO20+AP20+AQ20</f>
        <v>0</v>
      </c>
      <c r="AJ20" s="78">
        <v>0</v>
      </c>
      <c r="AK20" s="78">
        <v>0</v>
      </c>
      <c r="AL20" s="78">
        <v>0</v>
      </c>
      <c r="AM20" s="78">
        <v>0</v>
      </c>
      <c r="AN20" s="78">
        <v>0</v>
      </c>
      <c r="AO20" s="78">
        <v>0</v>
      </c>
      <c r="AP20" s="78">
        <v>0</v>
      </c>
      <c r="AQ20" s="78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8">
        <v>0</v>
      </c>
      <c r="BA20" s="78">
        <v>0</v>
      </c>
      <c r="BB20" s="78">
        <v>0</v>
      </c>
      <c r="BC20" s="78">
        <v>0</v>
      </c>
      <c r="BD20" s="78">
        <v>0</v>
      </c>
      <c r="BE20" s="78">
        <v>0</v>
      </c>
      <c r="BF20" s="78">
        <v>0</v>
      </c>
      <c r="BG20" s="78">
        <f>BH20+BJ20+BK20+BL20+BM20+BN20</f>
        <v>0</v>
      </c>
      <c r="BH20" s="78">
        <v>0</v>
      </c>
      <c r="BI20" s="78">
        <v>0</v>
      </c>
      <c r="BJ20" s="78">
        <v>0</v>
      </c>
      <c r="BK20" s="78">
        <v>0</v>
      </c>
      <c r="BL20" s="78">
        <v>0</v>
      </c>
      <c r="BM20" s="78">
        <v>0</v>
      </c>
      <c r="BN20" s="78">
        <v>0</v>
      </c>
    </row>
    <row r="21" spans="1:66" s="9" customFormat="1" ht="33" customHeight="1" x14ac:dyDescent="0.2">
      <c r="A21" s="121" t="s">
        <v>37</v>
      </c>
      <c r="B21" s="38" t="s">
        <v>22</v>
      </c>
      <c r="C21" s="38"/>
      <c r="D21" s="78">
        <f t="shared" si="24"/>
        <v>163317.29999999999</v>
      </c>
      <c r="E21" s="78">
        <f>E22+E23</f>
        <v>3476.8</v>
      </c>
      <c r="F21" s="78">
        <f t="shared" ref="F21:J21" si="38">F22+F23</f>
        <v>3772.17</v>
      </c>
      <c r="G21" s="78">
        <f t="shared" si="38"/>
        <v>13011.2</v>
      </c>
      <c r="H21" s="78">
        <f t="shared" si="38"/>
        <v>0</v>
      </c>
      <c r="I21" s="78">
        <f t="shared" si="38"/>
        <v>0</v>
      </c>
      <c r="J21" s="78">
        <f t="shared" si="38"/>
        <v>0</v>
      </c>
      <c r="K21" s="78">
        <f>L21+M21+N21+O21+P21+Q21</f>
        <v>11244.5</v>
      </c>
      <c r="L21" s="78">
        <f>L22+L23</f>
        <v>0</v>
      </c>
      <c r="M21" s="78">
        <f t="shared" ref="M21:Q21" si="39">M22+M23</f>
        <v>0</v>
      </c>
      <c r="N21" s="78">
        <f t="shared" si="39"/>
        <v>11244.5</v>
      </c>
      <c r="O21" s="78">
        <f t="shared" si="39"/>
        <v>0</v>
      </c>
      <c r="P21" s="78">
        <f>P22+P23</f>
        <v>0</v>
      </c>
      <c r="Q21" s="78">
        <f t="shared" si="39"/>
        <v>0</v>
      </c>
      <c r="R21" s="78">
        <f>S21+T21+U21+V21+W21+X21+Y21+Z21</f>
        <v>21189.8</v>
      </c>
      <c r="S21" s="78">
        <f>S22+S23</f>
        <v>0</v>
      </c>
      <c r="T21" s="78">
        <f t="shared" ref="T21:Z21" si="40">T22+T23</f>
        <v>0</v>
      </c>
      <c r="U21" s="78">
        <f t="shared" si="40"/>
        <v>0</v>
      </c>
      <c r="V21" s="78">
        <f>V22+V23</f>
        <v>21139.8</v>
      </c>
      <c r="W21" s="78">
        <f t="shared" si="40"/>
        <v>50</v>
      </c>
      <c r="X21" s="78">
        <f t="shared" si="40"/>
        <v>0</v>
      </c>
      <c r="Y21" s="78">
        <f t="shared" si="40"/>
        <v>0</v>
      </c>
      <c r="Z21" s="78">
        <f t="shared" si="40"/>
        <v>0</v>
      </c>
      <c r="AA21" s="78">
        <f>AD21+AE21</f>
        <v>19102.2</v>
      </c>
      <c r="AB21" s="78">
        <f>AB22+AB23</f>
        <v>0</v>
      </c>
      <c r="AC21" s="79">
        <f t="shared" ref="AC21:AH21" si="41">AC22+AC23</f>
        <v>0</v>
      </c>
      <c r="AD21" s="79">
        <f>AD22+AD23</f>
        <v>18802.2</v>
      </c>
      <c r="AE21" s="78">
        <f t="shared" si="41"/>
        <v>300</v>
      </c>
      <c r="AF21" s="78">
        <f>AF22+AF23</f>
        <v>0</v>
      </c>
      <c r="AG21" s="78">
        <f>AG22+AG23</f>
        <v>0</v>
      </c>
      <c r="AH21" s="78">
        <f t="shared" si="41"/>
        <v>0</v>
      </c>
      <c r="AI21" s="78">
        <f>AJ21+AK21+AL21+AM21+AQ21</f>
        <v>57666.400000000001</v>
      </c>
      <c r="AJ21" s="78">
        <f>AJ22+AJ23</f>
        <v>0</v>
      </c>
      <c r="AK21" s="78">
        <f>AK22+AK23</f>
        <v>33767</v>
      </c>
      <c r="AL21" s="78">
        <f>AL22+AL23</f>
        <v>23719.4</v>
      </c>
      <c r="AM21" s="78">
        <f t="shared" ref="AM21:AQ21" si="42">AM22+AM23</f>
        <v>180</v>
      </c>
      <c r="AN21" s="78">
        <v>0</v>
      </c>
      <c r="AO21" s="78">
        <v>0</v>
      </c>
      <c r="AP21" s="78">
        <v>0</v>
      </c>
      <c r="AQ21" s="78">
        <f t="shared" si="42"/>
        <v>0</v>
      </c>
      <c r="AR21" s="79">
        <f t="shared" ref="AR21:AR28" si="43">AS21+AT21+AU21+AV21+BF21</f>
        <v>21822.899999999998</v>
      </c>
      <c r="AS21" s="79">
        <f>AS22+AS23</f>
        <v>0</v>
      </c>
      <c r="AT21" s="79">
        <f t="shared" ref="AT21:AV21" si="44">AT22+AT23</f>
        <v>0</v>
      </c>
      <c r="AU21" s="79">
        <f>AU22+AU23</f>
        <v>21612.199999999997</v>
      </c>
      <c r="AV21" s="79">
        <f t="shared" si="44"/>
        <v>210.7</v>
      </c>
      <c r="AW21" s="79">
        <f>AW22</f>
        <v>0</v>
      </c>
      <c r="AX21" s="79">
        <f t="shared" ref="AX21" si="45">AX22+AX23</f>
        <v>0</v>
      </c>
      <c r="AY21" s="79">
        <f>AZ21+BC21+BD21+BF21</f>
        <v>15744.3</v>
      </c>
      <c r="AZ21" s="78">
        <f>AZ22</f>
        <v>0</v>
      </c>
      <c r="BA21" s="78">
        <v>0</v>
      </c>
      <c r="BB21" s="78">
        <f t="shared" ref="BB21:BF21" si="46">BB22</f>
        <v>0</v>
      </c>
      <c r="BC21" s="78">
        <f>BC22</f>
        <v>15560.4</v>
      </c>
      <c r="BD21" s="78">
        <f>BD22+BD23</f>
        <v>183.9</v>
      </c>
      <c r="BE21" s="78">
        <f t="shared" si="46"/>
        <v>0</v>
      </c>
      <c r="BF21" s="78">
        <f t="shared" si="46"/>
        <v>0</v>
      </c>
      <c r="BG21" s="78">
        <f>BH21+BK21+BL21+BN21+BT21</f>
        <v>16547.2</v>
      </c>
      <c r="BH21" s="78">
        <f>BH22</f>
        <v>0</v>
      </c>
      <c r="BI21" s="78">
        <v>0</v>
      </c>
      <c r="BJ21" s="78">
        <f t="shared" ref="BJ21:BN21" si="47">BJ22</f>
        <v>0</v>
      </c>
      <c r="BK21" s="78">
        <f t="shared" si="47"/>
        <v>16354</v>
      </c>
      <c r="BL21" s="78">
        <f>BL22+BL23</f>
        <v>193.2</v>
      </c>
      <c r="BM21" s="78">
        <f t="shared" si="47"/>
        <v>0</v>
      </c>
      <c r="BN21" s="78">
        <f t="shared" si="47"/>
        <v>0</v>
      </c>
    </row>
    <row r="22" spans="1:66" ht="72" customHeight="1" x14ac:dyDescent="0.2">
      <c r="A22" s="121"/>
      <c r="B22" s="42" t="s">
        <v>19</v>
      </c>
      <c r="C22" s="42" t="s">
        <v>7</v>
      </c>
      <c r="D22" s="23">
        <f t="shared" si="24"/>
        <v>105274.9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4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3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8">AB22+AC22+AD22+AE22+AH22</f>
        <v>13526.4</v>
      </c>
      <c r="AB22" s="23">
        <v>0</v>
      </c>
      <c r="AC22" s="44">
        <v>0</v>
      </c>
      <c r="AD22" s="44">
        <v>13226.4</v>
      </c>
      <c r="AE22" s="44">
        <v>300</v>
      </c>
      <c r="AF22" s="23">
        <v>0</v>
      </c>
      <c r="AG22" s="23">
        <v>0</v>
      </c>
      <c r="AH22" s="23">
        <v>0</v>
      </c>
      <c r="AI22" s="23">
        <f t="shared" ref="AI22:AI25" si="49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105">
        <f t="shared" si="43"/>
        <v>17817.8</v>
      </c>
      <c r="AS22" s="105">
        <v>0</v>
      </c>
      <c r="AT22" s="105">
        <v>0</v>
      </c>
      <c r="AU22" s="105">
        <v>17607.099999999999</v>
      </c>
      <c r="AV22" s="105">
        <v>210.7</v>
      </c>
      <c r="AW22" s="105">
        <v>0</v>
      </c>
      <c r="AX22" s="105">
        <v>0</v>
      </c>
      <c r="AY22" s="105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5">
        <f>BH22+BK22+BL22+BN22+BT22</f>
        <v>16547.2</v>
      </c>
      <c r="BH22" s="85">
        <v>0</v>
      </c>
      <c r="BI22" s="85">
        <v>0</v>
      </c>
      <c r="BJ22" s="85">
        <v>0</v>
      </c>
      <c r="BK22" s="85">
        <v>16354</v>
      </c>
      <c r="BL22" s="85">
        <v>193.2</v>
      </c>
      <c r="BM22" s="85">
        <v>0</v>
      </c>
      <c r="BN22" s="85">
        <v>0</v>
      </c>
    </row>
    <row r="23" spans="1:66" ht="45" customHeight="1" x14ac:dyDescent="0.2">
      <c r="A23" s="121"/>
      <c r="B23" s="42" t="s">
        <v>18</v>
      </c>
      <c r="C23" s="42" t="s">
        <v>18</v>
      </c>
      <c r="D23" s="23">
        <f t="shared" si="24"/>
        <v>58042.400000000001</v>
      </c>
      <c r="E23" s="23"/>
      <c r="F23" s="23"/>
      <c r="G23" s="23"/>
      <c r="H23" s="23"/>
      <c r="I23" s="23"/>
      <c r="J23" s="23"/>
      <c r="K23" s="23">
        <f t="shared" si="14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3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8"/>
        <v>5575.8</v>
      </c>
      <c r="AB23" s="23">
        <v>0</v>
      </c>
      <c r="AC23" s="44">
        <v>0</v>
      </c>
      <c r="AD23" s="44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9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105">
        <f t="shared" si="43"/>
        <v>4005.1</v>
      </c>
      <c r="AS23" s="105">
        <v>0</v>
      </c>
      <c r="AT23" s="105">
        <v>0</v>
      </c>
      <c r="AU23" s="105">
        <v>4005.1</v>
      </c>
      <c r="AV23" s="105">
        <v>0</v>
      </c>
      <c r="AW23" s="105">
        <v>0</v>
      </c>
      <c r="AX23" s="105">
        <v>0</v>
      </c>
      <c r="AY23" s="105">
        <f t="shared" ref="AY23:AY25" si="50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5">
        <f t="shared" ref="BG23:BG25" si="51">BH23+BK23+BL23+BN23+BT23</f>
        <v>0</v>
      </c>
      <c r="BH23" s="85">
        <v>0</v>
      </c>
      <c r="BI23" s="85">
        <v>0</v>
      </c>
      <c r="BJ23" s="85">
        <v>0</v>
      </c>
      <c r="BK23" s="85">
        <v>0</v>
      </c>
      <c r="BL23" s="85">
        <v>0</v>
      </c>
      <c r="BM23" s="85">
        <v>0</v>
      </c>
      <c r="BN23" s="85">
        <v>0</v>
      </c>
    </row>
    <row r="24" spans="1:66" ht="78.75" customHeight="1" x14ac:dyDescent="0.2">
      <c r="A24" s="46" t="s">
        <v>74</v>
      </c>
      <c r="B24" s="42" t="s">
        <v>18</v>
      </c>
      <c r="C24" s="42" t="s">
        <v>18</v>
      </c>
      <c r="D24" s="23">
        <f t="shared" si="24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4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3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8"/>
        <v>219.9</v>
      </c>
      <c r="AB24" s="23">
        <v>0</v>
      </c>
      <c r="AC24" s="44">
        <v>0</v>
      </c>
      <c r="AD24" s="44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9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105">
        <f t="shared" si="43"/>
        <v>0</v>
      </c>
      <c r="AS24" s="105">
        <v>0</v>
      </c>
      <c r="AT24" s="105">
        <v>0</v>
      </c>
      <c r="AU24" s="105">
        <v>0</v>
      </c>
      <c r="AV24" s="105">
        <v>0</v>
      </c>
      <c r="AW24" s="105">
        <v>0</v>
      </c>
      <c r="AX24" s="105">
        <v>0</v>
      </c>
      <c r="AY24" s="105">
        <f t="shared" si="50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5">
        <f t="shared" si="51"/>
        <v>0</v>
      </c>
      <c r="BH24" s="85">
        <v>0</v>
      </c>
      <c r="BI24" s="85">
        <v>0</v>
      </c>
      <c r="BJ24" s="85">
        <v>0</v>
      </c>
      <c r="BK24" s="85">
        <v>0</v>
      </c>
      <c r="BL24" s="85">
        <v>0</v>
      </c>
      <c r="BM24" s="85">
        <v>0</v>
      </c>
      <c r="BN24" s="85">
        <v>0</v>
      </c>
    </row>
    <row r="25" spans="1:66" ht="48" customHeight="1" x14ac:dyDescent="0.2">
      <c r="A25" s="121" t="s">
        <v>38</v>
      </c>
      <c r="B25" s="42" t="s">
        <v>69</v>
      </c>
      <c r="C25" s="42" t="s">
        <v>7</v>
      </c>
      <c r="D25" s="23">
        <f t="shared" si="24"/>
        <v>21725.899999999998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4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3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4">
        <v>0</v>
      </c>
      <c r="AD25" s="44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9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105">
        <f t="shared" si="43"/>
        <v>1732.6</v>
      </c>
      <c r="AS25" s="105">
        <v>0</v>
      </c>
      <c r="AT25" s="105">
        <v>0</v>
      </c>
      <c r="AU25" s="105">
        <v>1732.6</v>
      </c>
      <c r="AV25" s="105">
        <v>0</v>
      </c>
      <c r="AW25" s="105">
        <v>0</v>
      </c>
      <c r="AX25" s="105">
        <v>0</v>
      </c>
      <c r="AY25" s="105">
        <f t="shared" si="50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5">
        <f t="shared" si="51"/>
        <v>0</v>
      </c>
      <c r="BH25" s="85">
        <v>0</v>
      </c>
      <c r="BI25" s="85">
        <v>0</v>
      </c>
      <c r="BJ25" s="85">
        <v>0</v>
      </c>
      <c r="BK25" s="85">
        <v>0</v>
      </c>
      <c r="BL25" s="85">
        <v>0</v>
      </c>
      <c r="BM25" s="85">
        <v>0</v>
      </c>
      <c r="BN25" s="85">
        <v>0</v>
      </c>
    </row>
    <row r="26" spans="1:66" ht="48" customHeight="1" x14ac:dyDescent="0.2">
      <c r="A26" s="122"/>
      <c r="B26" s="42" t="s">
        <v>18</v>
      </c>
      <c r="C26" s="42" t="s">
        <v>18</v>
      </c>
      <c r="D26" s="23">
        <f t="shared" si="24"/>
        <v>116837.3</v>
      </c>
      <c r="E26" s="23"/>
      <c r="F26" s="23"/>
      <c r="G26" s="23"/>
      <c r="H26" s="23"/>
      <c r="I26" s="23"/>
      <c r="J26" s="23"/>
      <c r="K26" s="23">
        <f t="shared" si="14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3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4">
        <v>0</v>
      </c>
      <c r="AD26" s="44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105">
        <f t="shared" si="43"/>
        <v>27730.5</v>
      </c>
      <c r="AS26" s="105">
        <v>0</v>
      </c>
      <c r="AT26" s="105">
        <v>0</v>
      </c>
      <c r="AU26" s="105">
        <v>27730.5</v>
      </c>
      <c r="AV26" s="105">
        <v>0</v>
      </c>
      <c r="AW26" s="105">
        <v>0</v>
      </c>
      <c r="AX26" s="105">
        <v>0</v>
      </c>
      <c r="AY26" s="105">
        <f>AZ26+BB26+BC26+BD26+BE26+BF26</f>
        <v>8347.7000000000007</v>
      </c>
      <c r="AZ26" s="94">
        <v>0</v>
      </c>
      <c r="BA26" s="94">
        <v>0</v>
      </c>
      <c r="BB26" s="94">
        <v>0</v>
      </c>
      <c r="BC26" s="94">
        <v>8347.7000000000007</v>
      </c>
      <c r="BD26" s="94">
        <v>0</v>
      </c>
      <c r="BE26" s="94">
        <v>0</v>
      </c>
      <c r="BF26" s="94">
        <v>0</v>
      </c>
      <c r="BG26" s="94">
        <f>BH26+BJ26+BK26+BL26+BM26+BN26</f>
        <v>3259.1</v>
      </c>
      <c r="BH26" s="94">
        <v>0</v>
      </c>
      <c r="BI26" s="94">
        <v>0</v>
      </c>
      <c r="BJ26" s="94">
        <v>0</v>
      </c>
      <c r="BK26" s="94">
        <v>3259.1</v>
      </c>
      <c r="BL26" s="94">
        <v>0</v>
      </c>
      <c r="BM26" s="94">
        <v>0</v>
      </c>
      <c r="BN26" s="94">
        <v>0</v>
      </c>
    </row>
    <row r="27" spans="1:66" ht="96.75" customHeight="1" x14ac:dyDescent="0.2">
      <c r="A27" s="46" t="s">
        <v>56</v>
      </c>
      <c r="B27" s="42" t="s">
        <v>19</v>
      </c>
      <c r="C27" s="42" t="s">
        <v>7</v>
      </c>
      <c r="D27" s="23">
        <f t="shared" si="24"/>
        <v>117866.8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14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3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8"/>
        <v>12769.3</v>
      </c>
      <c r="AB27" s="23">
        <v>0</v>
      </c>
      <c r="AC27" s="44">
        <v>12769.3</v>
      </c>
      <c r="AD27" s="44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105">
        <f t="shared" si="43"/>
        <v>27504.1</v>
      </c>
      <c r="AS27" s="105">
        <v>0</v>
      </c>
      <c r="AT27" s="105">
        <v>27504.1</v>
      </c>
      <c r="AU27" s="105">
        <v>0</v>
      </c>
      <c r="AV27" s="105">
        <v>0</v>
      </c>
      <c r="AW27" s="105">
        <v>0</v>
      </c>
      <c r="AX27" s="105">
        <v>0</v>
      </c>
      <c r="AY27" s="105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5">
        <f>BJ27</f>
        <v>22827.8</v>
      </c>
      <c r="BH27" s="85">
        <v>0</v>
      </c>
      <c r="BI27" s="85">
        <v>0</v>
      </c>
      <c r="BJ27" s="85">
        <v>22827.8</v>
      </c>
      <c r="BK27" s="85">
        <v>0</v>
      </c>
      <c r="BL27" s="85">
        <v>0</v>
      </c>
      <c r="BM27" s="85">
        <v>0</v>
      </c>
      <c r="BN27" s="85">
        <v>0</v>
      </c>
    </row>
    <row r="28" spans="1:66" x14ac:dyDescent="0.2">
      <c r="A28" s="121" t="s">
        <v>75</v>
      </c>
      <c r="B28" s="109" t="s">
        <v>19</v>
      </c>
      <c r="C28" s="109" t="s">
        <v>18</v>
      </c>
      <c r="D28" s="110">
        <f t="shared" si="24"/>
        <v>6769.9000000000005</v>
      </c>
      <c r="E28" s="23"/>
      <c r="F28" s="23"/>
      <c r="G28" s="23"/>
      <c r="H28" s="23"/>
      <c r="I28" s="23"/>
      <c r="J28" s="23"/>
      <c r="K28" s="110">
        <f>N28</f>
        <v>0</v>
      </c>
      <c r="L28" s="110">
        <v>0</v>
      </c>
      <c r="M28" s="110">
        <v>0</v>
      </c>
      <c r="N28" s="110">
        <v>0</v>
      </c>
      <c r="O28" s="110">
        <v>0</v>
      </c>
      <c r="P28" s="110">
        <v>0</v>
      </c>
      <c r="Q28" s="110">
        <v>0</v>
      </c>
      <c r="R28" s="110">
        <f>S29+T29+U28+V28+W29+Y28+Z29</f>
        <v>0</v>
      </c>
      <c r="S28" s="110">
        <v>0</v>
      </c>
      <c r="T28" s="110">
        <v>0</v>
      </c>
      <c r="U28" s="110">
        <v>0</v>
      </c>
      <c r="V28" s="110">
        <v>0</v>
      </c>
      <c r="W28" s="110">
        <v>0</v>
      </c>
      <c r="X28" s="110">
        <v>0</v>
      </c>
      <c r="Y28" s="110">
        <v>0</v>
      </c>
      <c r="Z28" s="110"/>
      <c r="AA28" s="110">
        <f>AC28+AD28+AF28</f>
        <v>3122.3</v>
      </c>
      <c r="AB28" s="110">
        <v>0</v>
      </c>
      <c r="AC28" s="116">
        <v>2244.4</v>
      </c>
      <c r="AD28" s="116">
        <v>877.9</v>
      </c>
      <c r="AE28" s="110">
        <v>0</v>
      </c>
      <c r="AF28" s="110">
        <v>0</v>
      </c>
      <c r="AG28" s="110">
        <v>0</v>
      </c>
      <c r="AH28" s="110">
        <v>0</v>
      </c>
      <c r="AI28" s="110">
        <f>AJ28+AK28+AL28+AM28+AQ28+AN28</f>
        <v>0</v>
      </c>
      <c r="AJ28" s="110">
        <v>0</v>
      </c>
      <c r="AK28" s="110">
        <v>0</v>
      </c>
      <c r="AL28" s="110">
        <v>0</v>
      </c>
      <c r="AM28" s="110">
        <v>0</v>
      </c>
      <c r="AN28" s="110">
        <v>0</v>
      </c>
      <c r="AO28" s="110">
        <v>0</v>
      </c>
      <c r="AP28" s="110">
        <v>0</v>
      </c>
      <c r="AQ28" s="110">
        <v>0</v>
      </c>
      <c r="AR28" s="116">
        <f t="shared" si="43"/>
        <v>3647.6000000000004</v>
      </c>
      <c r="AS28" s="116">
        <v>0</v>
      </c>
      <c r="AT28" s="116">
        <v>3161.4</v>
      </c>
      <c r="AU28" s="116">
        <f>386.8+99.4</f>
        <v>486.20000000000005</v>
      </c>
      <c r="AV28" s="116">
        <v>0</v>
      </c>
      <c r="AW28" s="116">
        <v>0</v>
      </c>
      <c r="AX28" s="116">
        <v>0</v>
      </c>
      <c r="AY28" s="116">
        <f>AZ28+BC28+BD28+BF28+BL29</f>
        <v>0</v>
      </c>
      <c r="AZ28" s="110">
        <v>0</v>
      </c>
      <c r="BA28" s="112">
        <v>0</v>
      </c>
      <c r="BB28" s="110">
        <v>0</v>
      </c>
      <c r="BC28" s="110">
        <v>0</v>
      </c>
      <c r="BD28" s="110">
        <v>0</v>
      </c>
      <c r="BE28" s="110">
        <v>0</v>
      </c>
      <c r="BF28" s="110">
        <v>0</v>
      </c>
      <c r="BG28" s="110">
        <f>BH28+BK28+BL28+BN28+BT29</f>
        <v>0</v>
      </c>
      <c r="BH28" s="110">
        <v>0</v>
      </c>
      <c r="BI28" s="112">
        <v>0</v>
      </c>
      <c r="BJ28" s="110">
        <v>0</v>
      </c>
      <c r="BK28" s="110">
        <v>0</v>
      </c>
      <c r="BL28" s="110">
        <v>0</v>
      </c>
      <c r="BM28" s="110">
        <v>0</v>
      </c>
      <c r="BN28" s="110">
        <v>0</v>
      </c>
    </row>
    <row r="29" spans="1:66" ht="68.25" customHeight="1" x14ac:dyDescent="0.2">
      <c r="A29" s="121"/>
      <c r="B29" s="111"/>
      <c r="C29" s="111"/>
      <c r="D29" s="111">
        <f t="shared" ref="D29" si="52">K29+R29+AA29+AI29+AR29+AY29</f>
        <v>0</v>
      </c>
      <c r="E29" s="23"/>
      <c r="F29" s="23"/>
      <c r="G29" s="23"/>
      <c r="H29" s="23"/>
      <c r="I29" s="23"/>
      <c r="J29" s="23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7"/>
      <c r="AD29" s="117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7"/>
      <c r="AS29" s="117"/>
      <c r="AT29" s="117"/>
      <c r="AU29" s="117"/>
      <c r="AV29" s="117"/>
      <c r="AW29" s="117"/>
      <c r="AX29" s="117"/>
      <c r="AY29" s="117"/>
      <c r="AZ29" s="111"/>
      <c r="BA29" s="113"/>
      <c r="BB29" s="111"/>
      <c r="BC29" s="111"/>
      <c r="BD29" s="111"/>
      <c r="BE29" s="111"/>
      <c r="BF29" s="111"/>
      <c r="BG29" s="111"/>
      <c r="BH29" s="111"/>
      <c r="BI29" s="113"/>
      <c r="BJ29" s="111"/>
      <c r="BK29" s="111"/>
      <c r="BL29" s="111"/>
      <c r="BM29" s="111"/>
      <c r="BN29" s="111"/>
    </row>
    <row r="30" spans="1:66" ht="71.25" customHeight="1" x14ac:dyDescent="0.2">
      <c r="A30" s="47" t="s">
        <v>63</v>
      </c>
      <c r="B30" s="48" t="s">
        <v>19</v>
      </c>
      <c r="C30" s="48" t="s">
        <v>18</v>
      </c>
      <c r="D30" s="49">
        <f>K30+R30+AA30+AI30+AR30+AY30+BG30</f>
        <v>9707.4</v>
      </c>
      <c r="E30" s="23"/>
      <c r="F30" s="23"/>
      <c r="G30" s="23"/>
      <c r="H30" s="23"/>
      <c r="I30" s="23"/>
      <c r="J30" s="23"/>
      <c r="K30" s="49">
        <v>0</v>
      </c>
      <c r="L30" s="49"/>
      <c r="M30" s="49"/>
      <c r="N30" s="49"/>
      <c r="O30" s="49"/>
      <c r="P30" s="49"/>
      <c r="Q30" s="49"/>
      <c r="R30" s="49">
        <v>0</v>
      </c>
      <c r="S30" s="49"/>
      <c r="T30" s="49"/>
      <c r="U30" s="49"/>
      <c r="V30" s="49"/>
      <c r="W30" s="49"/>
      <c r="X30" s="49"/>
      <c r="Y30" s="49"/>
      <c r="Z30" s="49"/>
      <c r="AA30" s="49">
        <v>0</v>
      </c>
      <c r="AB30" s="49"/>
      <c r="AC30" s="50"/>
      <c r="AD30" s="50"/>
      <c r="AE30" s="49"/>
      <c r="AF30" s="49"/>
      <c r="AG30" s="49"/>
      <c r="AH30" s="49"/>
      <c r="AI30" s="49">
        <f>AJ30+AK30+AL30+AM30+AN30+AO30+AP30+AQ30</f>
        <v>5006.3999999999996</v>
      </c>
      <c r="AJ30" s="49">
        <v>0</v>
      </c>
      <c r="AK30" s="49">
        <v>0</v>
      </c>
      <c r="AL30" s="49">
        <v>5006.3999999999996</v>
      </c>
      <c r="AM30" s="49">
        <v>0</v>
      </c>
      <c r="AN30" s="49">
        <v>0</v>
      </c>
      <c r="AO30" s="49"/>
      <c r="AP30" s="49"/>
      <c r="AQ30" s="49">
        <v>0</v>
      </c>
      <c r="AR30" s="50">
        <f>AT30+AU30+AV30+AW30+AX30</f>
        <v>4701</v>
      </c>
      <c r="AS30" s="50"/>
      <c r="AT30" s="50">
        <v>0</v>
      </c>
      <c r="AU30" s="50">
        <v>4701</v>
      </c>
      <c r="AV30" s="50">
        <v>0</v>
      </c>
      <c r="AW30" s="50">
        <v>0</v>
      </c>
      <c r="AX30" s="50">
        <v>0</v>
      </c>
      <c r="AY30" s="50">
        <v>0</v>
      </c>
      <c r="AZ30" s="49"/>
      <c r="BA30" s="51">
        <v>0</v>
      </c>
      <c r="BB30" s="49">
        <v>0</v>
      </c>
      <c r="BC30" s="49">
        <v>0</v>
      </c>
      <c r="BD30" s="49">
        <v>0</v>
      </c>
      <c r="BE30" s="49">
        <v>0</v>
      </c>
      <c r="BF30" s="49">
        <v>0</v>
      </c>
      <c r="BG30" s="49">
        <v>0</v>
      </c>
      <c r="BH30" s="49"/>
      <c r="BI30" s="89">
        <v>0</v>
      </c>
      <c r="BJ30" s="49">
        <v>0</v>
      </c>
      <c r="BK30" s="49">
        <v>0</v>
      </c>
      <c r="BL30" s="49">
        <v>0</v>
      </c>
      <c r="BM30" s="49">
        <v>0</v>
      </c>
      <c r="BN30" s="49">
        <v>0</v>
      </c>
    </row>
    <row r="31" spans="1:66" ht="86.25" customHeight="1" x14ac:dyDescent="0.2">
      <c r="A31" s="47" t="s">
        <v>64</v>
      </c>
      <c r="B31" s="48" t="s">
        <v>19</v>
      </c>
      <c r="C31" s="48" t="s">
        <v>19</v>
      </c>
      <c r="D31" s="49">
        <f>K31+R31+AA31+AI31+AR31+AY31+BG31</f>
        <v>13665</v>
      </c>
      <c r="E31" s="23"/>
      <c r="F31" s="23"/>
      <c r="G31" s="23"/>
      <c r="H31" s="23"/>
      <c r="I31" s="23"/>
      <c r="J31" s="23"/>
      <c r="K31" s="49">
        <v>0</v>
      </c>
      <c r="L31" s="49"/>
      <c r="M31" s="49"/>
      <c r="N31" s="49"/>
      <c r="O31" s="49"/>
      <c r="P31" s="49"/>
      <c r="Q31" s="49"/>
      <c r="R31" s="49">
        <v>0</v>
      </c>
      <c r="S31" s="49"/>
      <c r="T31" s="49"/>
      <c r="U31" s="49"/>
      <c r="V31" s="49"/>
      <c r="W31" s="49"/>
      <c r="X31" s="49"/>
      <c r="Y31" s="49"/>
      <c r="Z31" s="49"/>
      <c r="AA31" s="49">
        <v>0</v>
      </c>
      <c r="AB31" s="49"/>
      <c r="AC31" s="50"/>
      <c r="AD31" s="50"/>
      <c r="AE31" s="49"/>
      <c r="AF31" s="49"/>
      <c r="AG31" s="49"/>
      <c r="AH31" s="49"/>
      <c r="AI31" s="49">
        <f>AJ31+AK31+AL31+AM31+AN31+AO31+AP31+AQ31</f>
        <v>13665</v>
      </c>
      <c r="AJ31" s="49">
        <v>0</v>
      </c>
      <c r="AK31" s="49">
        <v>0</v>
      </c>
      <c r="AL31" s="49">
        <v>13665</v>
      </c>
      <c r="AM31" s="49">
        <v>0</v>
      </c>
      <c r="AN31" s="49">
        <v>0</v>
      </c>
      <c r="AO31" s="49"/>
      <c r="AP31" s="49"/>
      <c r="AQ31" s="49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49"/>
      <c r="BA31" s="51">
        <v>0</v>
      </c>
      <c r="BB31" s="49">
        <v>0</v>
      </c>
      <c r="BC31" s="49">
        <v>0</v>
      </c>
      <c r="BD31" s="49">
        <v>0</v>
      </c>
      <c r="BE31" s="49">
        <v>0</v>
      </c>
      <c r="BF31" s="49">
        <v>0</v>
      </c>
      <c r="BG31" s="49">
        <v>0</v>
      </c>
      <c r="BH31" s="49"/>
      <c r="BI31" s="89">
        <v>0</v>
      </c>
      <c r="BJ31" s="49">
        <v>0</v>
      </c>
      <c r="BK31" s="49">
        <v>0</v>
      </c>
      <c r="BL31" s="49">
        <v>0</v>
      </c>
      <c r="BM31" s="49">
        <v>0</v>
      </c>
      <c r="BN31" s="49">
        <v>0</v>
      </c>
    </row>
    <row r="32" spans="1:66" ht="91.5" customHeight="1" x14ac:dyDescent="0.2">
      <c r="A32" s="75" t="s">
        <v>67</v>
      </c>
      <c r="B32" s="48" t="s">
        <v>19</v>
      </c>
      <c r="C32" s="48" t="s">
        <v>19</v>
      </c>
      <c r="D32" s="49">
        <f>AI32+AR32+AY32+BG32</f>
        <v>144</v>
      </c>
      <c r="E32" s="73"/>
      <c r="F32" s="73"/>
      <c r="G32" s="73"/>
      <c r="H32" s="73"/>
      <c r="I32" s="73"/>
      <c r="J32" s="73"/>
      <c r="K32" s="49">
        <v>0</v>
      </c>
      <c r="L32" s="49"/>
      <c r="M32" s="49"/>
      <c r="N32" s="49"/>
      <c r="O32" s="49"/>
      <c r="P32" s="49"/>
      <c r="Q32" s="49"/>
      <c r="R32" s="49">
        <v>0</v>
      </c>
      <c r="S32" s="49"/>
      <c r="T32" s="49"/>
      <c r="U32" s="49"/>
      <c r="V32" s="49"/>
      <c r="W32" s="49"/>
      <c r="X32" s="49"/>
      <c r="Y32" s="49"/>
      <c r="Z32" s="49"/>
      <c r="AA32" s="49">
        <v>0</v>
      </c>
      <c r="AB32" s="49"/>
      <c r="AC32" s="50"/>
      <c r="AD32" s="50"/>
      <c r="AE32" s="49"/>
      <c r="AF32" s="49"/>
      <c r="AG32" s="49"/>
      <c r="AH32" s="49"/>
      <c r="AI32" s="49">
        <f>AL32</f>
        <v>144</v>
      </c>
      <c r="AJ32" s="49">
        <v>0</v>
      </c>
      <c r="AK32" s="49">
        <v>0</v>
      </c>
      <c r="AL32" s="49">
        <v>144</v>
      </c>
      <c r="AM32" s="49">
        <v>0</v>
      </c>
      <c r="AN32" s="49">
        <v>0</v>
      </c>
      <c r="AO32" s="49"/>
      <c r="AP32" s="49"/>
      <c r="AQ32" s="49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49"/>
      <c r="BA32" s="77">
        <v>0</v>
      </c>
      <c r="BB32" s="49">
        <v>0</v>
      </c>
      <c r="BC32" s="49">
        <v>0</v>
      </c>
      <c r="BD32" s="49">
        <v>0</v>
      </c>
      <c r="BE32" s="49">
        <v>0</v>
      </c>
      <c r="BF32" s="49">
        <v>0</v>
      </c>
      <c r="BG32" s="49">
        <v>0</v>
      </c>
      <c r="BH32" s="49"/>
      <c r="BI32" s="89">
        <v>0</v>
      </c>
      <c r="BJ32" s="49">
        <v>0</v>
      </c>
      <c r="BK32" s="49">
        <v>0</v>
      </c>
      <c r="BL32" s="49">
        <v>0</v>
      </c>
      <c r="BM32" s="49">
        <v>0</v>
      </c>
      <c r="BN32" s="49">
        <v>0</v>
      </c>
    </row>
    <row r="33" spans="1:66" ht="48.75" customHeight="1" x14ac:dyDescent="0.2">
      <c r="A33" s="136" t="s">
        <v>55</v>
      </c>
      <c r="B33" s="42" t="s">
        <v>18</v>
      </c>
      <c r="C33" s="42" t="s">
        <v>18</v>
      </c>
      <c r="D33" s="49">
        <f t="shared" ref="D33:D42" si="53">K33+R33+AA33+AI33+AR33+AY33+BG33</f>
        <v>60777.4</v>
      </c>
      <c r="E33" s="52"/>
      <c r="F33" s="52"/>
      <c r="G33" s="52"/>
      <c r="H33" s="52"/>
      <c r="I33" s="52"/>
      <c r="J33" s="52"/>
      <c r="K33" s="53">
        <f>N33</f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49">
        <f>U33+V33</f>
        <v>621.4</v>
      </c>
      <c r="S33" s="49">
        <v>0</v>
      </c>
      <c r="T33" s="49">
        <v>0</v>
      </c>
      <c r="U33" s="49">
        <v>0</v>
      </c>
      <c r="V33" s="49">
        <v>621.4</v>
      </c>
      <c r="W33" s="53">
        <v>0</v>
      </c>
      <c r="X33" s="53">
        <v>0</v>
      </c>
      <c r="Y33" s="53">
        <v>0</v>
      </c>
      <c r="Z33" s="53">
        <v>0</v>
      </c>
      <c r="AA33" s="49">
        <f>AC33+AD33+AF33</f>
        <v>29223.3</v>
      </c>
      <c r="AB33" s="49">
        <v>0</v>
      </c>
      <c r="AC33" s="50">
        <v>27762.1</v>
      </c>
      <c r="AD33" s="50">
        <v>1461.2</v>
      </c>
      <c r="AE33" s="53">
        <v>0</v>
      </c>
      <c r="AF33" s="53">
        <v>0</v>
      </c>
      <c r="AG33" s="53">
        <v>0</v>
      </c>
      <c r="AH33" s="53">
        <v>0</v>
      </c>
      <c r="AI33" s="49">
        <f>AJ33+AK33+AL33+AM33+AN33+AO33+AP33+AQ33</f>
        <v>30183.3</v>
      </c>
      <c r="AJ33" s="49">
        <v>0</v>
      </c>
      <c r="AK33" s="49">
        <v>27762.2</v>
      </c>
      <c r="AL33" s="49">
        <v>2421.1</v>
      </c>
      <c r="AM33" s="53">
        <v>0</v>
      </c>
      <c r="AN33" s="53">
        <v>0</v>
      </c>
      <c r="AO33" s="53">
        <v>0</v>
      </c>
      <c r="AP33" s="53">
        <v>0</v>
      </c>
      <c r="AQ33" s="53">
        <v>0</v>
      </c>
      <c r="AR33" s="54">
        <f>AT33+AU33+AV33+AW33+AX33</f>
        <v>749.4</v>
      </c>
      <c r="AS33" s="54">
        <v>0</v>
      </c>
      <c r="AT33" s="54">
        <v>0</v>
      </c>
      <c r="AU33" s="54">
        <f>609.4+140</f>
        <v>749.4</v>
      </c>
      <c r="AV33" s="54">
        <v>0</v>
      </c>
      <c r="AW33" s="54">
        <v>0</v>
      </c>
      <c r="AX33" s="54">
        <v>0</v>
      </c>
      <c r="AY33" s="54">
        <v>0</v>
      </c>
      <c r="AZ33" s="53">
        <v>0</v>
      </c>
      <c r="BA33" s="53">
        <v>0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0</v>
      </c>
      <c r="BH33" s="53">
        <v>0</v>
      </c>
      <c r="BI33" s="53">
        <v>0</v>
      </c>
      <c r="BJ33" s="53">
        <v>0</v>
      </c>
      <c r="BK33" s="53">
        <v>0</v>
      </c>
      <c r="BL33" s="53">
        <v>0</v>
      </c>
      <c r="BM33" s="53">
        <v>0</v>
      </c>
      <c r="BN33" s="53">
        <v>0</v>
      </c>
    </row>
    <row r="34" spans="1:66" ht="75" customHeight="1" x14ac:dyDescent="0.2">
      <c r="A34" s="124"/>
      <c r="B34" s="42" t="s">
        <v>19</v>
      </c>
      <c r="C34" s="42" t="s">
        <v>7</v>
      </c>
      <c r="D34" s="49">
        <f t="shared" si="53"/>
        <v>24374.799999999999</v>
      </c>
      <c r="E34" s="52"/>
      <c r="F34" s="52"/>
      <c r="G34" s="52"/>
      <c r="H34" s="52"/>
      <c r="I34" s="52"/>
      <c r="J34" s="52"/>
      <c r="K34" s="53"/>
      <c r="L34" s="53"/>
      <c r="M34" s="53"/>
      <c r="N34" s="53"/>
      <c r="O34" s="53"/>
      <c r="P34" s="53"/>
      <c r="Q34" s="53"/>
      <c r="R34" s="49">
        <f>U34+V34</f>
        <v>23968.399999999998</v>
      </c>
      <c r="S34" s="49"/>
      <c r="T34" s="49"/>
      <c r="U34" s="49">
        <v>22383.8</v>
      </c>
      <c r="V34" s="49">
        <v>1584.6</v>
      </c>
      <c r="W34" s="53"/>
      <c r="X34" s="53"/>
      <c r="Y34" s="53"/>
      <c r="Z34" s="53"/>
      <c r="AA34" s="53"/>
      <c r="AB34" s="53"/>
      <c r="AC34" s="54"/>
      <c r="AD34" s="54"/>
      <c r="AE34" s="53"/>
      <c r="AF34" s="53"/>
      <c r="AG34" s="53"/>
      <c r="AH34" s="53"/>
      <c r="AI34" s="53">
        <f>AL34</f>
        <v>406.4</v>
      </c>
      <c r="AJ34" s="53">
        <v>0</v>
      </c>
      <c r="AK34" s="53">
        <v>0</v>
      </c>
      <c r="AL34" s="53">
        <v>406.4</v>
      </c>
      <c r="AM34" s="53">
        <v>0</v>
      </c>
      <c r="AN34" s="53">
        <v>0</v>
      </c>
      <c r="AO34" s="53">
        <v>0</v>
      </c>
      <c r="AP34" s="53">
        <v>0</v>
      </c>
      <c r="AQ34" s="53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0</v>
      </c>
      <c r="BG34" s="53">
        <v>0</v>
      </c>
      <c r="BH34" s="53">
        <v>0</v>
      </c>
      <c r="BI34" s="53">
        <v>0</v>
      </c>
      <c r="BJ34" s="53">
        <v>0</v>
      </c>
      <c r="BK34" s="53">
        <v>0</v>
      </c>
      <c r="BL34" s="53">
        <v>0</v>
      </c>
      <c r="BM34" s="53">
        <v>0</v>
      </c>
      <c r="BN34" s="53">
        <v>0</v>
      </c>
    </row>
    <row r="35" spans="1:66" ht="51.75" customHeight="1" x14ac:dyDescent="0.2">
      <c r="A35" s="123" t="s">
        <v>79</v>
      </c>
      <c r="B35" s="42" t="s">
        <v>50</v>
      </c>
      <c r="C35" s="42" t="s">
        <v>50</v>
      </c>
      <c r="D35" s="49">
        <f t="shared" si="53"/>
        <v>34654.5</v>
      </c>
      <c r="E35" s="52"/>
      <c r="F35" s="52"/>
      <c r="G35" s="52"/>
      <c r="H35" s="52"/>
      <c r="I35" s="52"/>
      <c r="J35" s="52"/>
      <c r="K35" s="53"/>
      <c r="L35" s="53"/>
      <c r="M35" s="53"/>
      <c r="N35" s="53"/>
      <c r="O35" s="53"/>
      <c r="P35" s="53"/>
      <c r="Q35" s="53"/>
      <c r="R35" s="49">
        <f>U35+V35</f>
        <v>34572.6</v>
      </c>
      <c r="S35" s="49"/>
      <c r="T35" s="49"/>
      <c r="U35" s="49">
        <v>34538.1</v>
      </c>
      <c r="V35" s="49">
        <v>34.5</v>
      </c>
      <c r="W35" s="53"/>
      <c r="X35" s="53"/>
      <c r="Y35" s="53"/>
      <c r="Z35" s="53"/>
      <c r="AA35" s="53">
        <f>AB35++AD35+AE35++AG35+AH35+AC35</f>
        <v>81.899999999999991</v>
      </c>
      <c r="AB35" s="53"/>
      <c r="AC35" s="54">
        <v>81.8</v>
      </c>
      <c r="AD35" s="54">
        <v>0.1</v>
      </c>
      <c r="AE35" s="53"/>
      <c r="AF35" s="53"/>
      <c r="AG35" s="53"/>
      <c r="AH35" s="53"/>
      <c r="AI35" s="53">
        <v>0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3">
        <v>0</v>
      </c>
      <c r="AP35" s="53">
        <v>0</v>
      </c>
      <c r="AQ35" s="53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3">
        <v>0</v>
      </c>
      <c r="BA35" s="53">
        <v>0</v>
      </c>
      <c r="BB35" s="53">
        <v>0</v>
      </c>
      <c r="BC35" s="53">
        <v>0</v>
      </c>
      <c r="BD35" s="53">
        <v>0</v>
      </c>
      <c r="BE35" s="53">
        <v>0</v>
      </c>
      <c r="BF35" s="53">
        <v>0</v>
      </c>
      <c r="BG35" s="53">
        <v>0</v>
      </c>
      <c r="BH35" s="53">
        <v>0</v>
      </c>
      <c r="BI35" s="53">
        <v>0</v>
      </c>
      <c r="BJ35" s="53">
        <v>0</v>
      </c>
      <c r="BK35" s="53">
        <v>0</v>
      </c>
      <c r="BL35" s="53">
        <v>0</v>
      </c>
      <c r="BM35" s="53">
        <v>0</v>
      </c>
      <c r="BN35" s="53">
        <v>0</v>
      </c>
    </row>
    <row r="36" spans="1:66" ht="69.75" customHeight="1" x14ac:dyDescent="0.2">
      <c r="A36" s="124"/>
      <c r="B36" s="42" t="s">
        <v>7</v>
      </c>
      <c r="C36" s="42" t="s">
        <v>7</v>
      </c>
      <c r="D36" s="49">
        <f t="shared" si="53"/>
        <v>34688.6</v>
      </c>
      <c r="E36" s="52"/>
      <c r="F36" s="52"/>
      <c r="G36" s="52"/>
      <c r="H36" s="52"/>
      <c r="I36" s="52"/>
      <c r="J36" s="52"/>
      <c r="K36" s="53"/>
      <c r="L36" s="53"/>
      <c r="M36" s="53"/>
      <c r="N36" s="53"/>
      <c r="O36" s="53"/>
      <c r="P36" s="53"/>
      <c r="Q36" s="53"/>
      <c r="R36" s="49">
        <f>U36+V36</f>
        <v>6718.9</v>
      </c>
      <c r="S36" s="49"/>
      <c r="T36" s="49"/>
      <c r="U36" s="49">
        <v>6712.2</v>
      </c>
      <c r="V36" s="49">
        <v>6.7</v>
      </c>
      <c r="W36" s="53"/>
      <c r="X36" s="53"/>
      <c r="Y36" s="53"/>
      <c r="Z36" s="53"/>
      <c r="AA36" s="49">
        <f>AC36+AD36</f>
        <v>6024.6</v>
      </c>
      <c r="AB36" s="49"/>
      <c r="AC36" s="50">
        <v>6018.6</v>
      </c>
      <c r="AD36" s="50">
        <v>6</v>
      </c>
      <c r="AE36" s="49"/>
      <c r="AF36" s="49"/>
      <c r="AG36" s="49"/>
      <c r="AH36" s="49"/>
      <c r="AI36" s="49">
        <f>AJ36+AK36+AL36+AM36+AN36+AQ36</f>
        <v>21945.1</v>
      </c>
      <c r="AJ36" s="53">
        <v>0</v>
      </c>
      <c r="AK36" s="49">
        <v>17556.099999999999</v>
      </c>
      <c r="AL36" s="49">
        <v>4389</v>
      </c>
      <c r="AM36" s="53">
        <v>0</v>
      </c>
      <c r="AN36" s="53">
        <v>0</v>
      </c>
      <c r="AO36" s="53">
        <v>0</v>
      </c>
      <c r="AP36" s="53">
        <v>0</v>
      </c>
      <c r="AQ36" s="53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3">
        <v>0</v>
      </c>
      <c r="BA36" s="53">
        <v>0</v>
      </c>
      <c r="BB36" s="53">
        <v>0</v>
      </c>
      <c r="BC36" s="53">
        <v>0</v>
      </c>
      <c r="BD36" s="53">
        <v>0</v>
      </c>
      <c r="BE36" s="53">
        <v>0</v>
      </c>
      <c r="BF36" s="53">
        <v>0</v>
      </c>
      <c r="BG36" s="53">
        <v>0</v>
      </c>
      <c r="BH36" s="53">
        <v>0</v>
      </c>
      <c r="BI36" s="53">
        <v>0</v>
      </c>
      <c r="BJ36" s="53">
        <v>0</v>
      </c>
      <c r="BK36" s="53">
        <v>0</v>
      </c>
      <c r="BL36" s="53">
        <v>0</v>
      </c>
      <c r="BM36" s="53">
        <v>0</v>
      </c>
      <c r="BN36" s="53">
        <v>0</v>
      </c>
    </row>
    <row r="37" spans="1:66" s="7" customFormat="1" ht="52.5" customHeight="1" x14ac:dyDescent="0.2">
      <c r="A37" s="134" t="s">
        <v>41</v>
      </c>
      <c r="B37" s="38"/>
      <c r="C37" s="38" t="s">
        <v>6</v>
      </c>
      <c r="D37" s="78">
        <f>K37+R37+AA37+AI37+AR37+AY37+BG37</f>
        <v>899124.2</v>
      </c>
      <c r="E37" s="78" t="e">
        <f t="shared" ref="E37:G37" si="54">SUM(E38)</f>
        <v>#REF!</v>
      </c>
      <c r="F37" s="78" t="e">
        <f t="shared" si="54"/>
        <v>#REF!</v>
      </c>
      <c r="G37" s="78" t="e">
        <f t="shared" si="54"/>
        <v>#REF!</v>
      </c>
      <c r="H37" s="78" t="e">
        <f t="shared" ref="H37" si="55">SUM(H38)</f>
        <v>#REF!</v>
      </c>
      <c r="I37" s="78" t="e">
        <f t="shared" ref="I37" si="56">SUM(I38)</f>
        <v>#REF!</v>
      </c>
      <c r="J37" s="78" t="e">
        <f t="shared" ref="J37" si="57">SUM(J38)</f>
        <v>#REF!</v>
      </c>
      <c r="K37" s="78">
        <f>L37+M37+N37+O37+P37+Q37</f>
        <v>132230</v>
      </c>
      <c r="L37" s="78">
        <f>L38+L39</f>
        <v>32878</v>
      </c>
      <c r="M37" s="78">
        <f>M38+M39</f>
        <v>93352.8</v>
      </c>
      <c r="N37" s="78">
        <f>N38+N39</f>
        <v>5899.2000000000007</v>
      </c>
      <c r="O37" s="78">
        <f t="shared" ref="O37" si="58">SUM(O38)</f>
        <v>100</v>
      </c>
      <c r="P37" s="78">
        <f t="shared" ref="P37" si="59">SUM(P38)</f>
        <v>0</v>
      </c>
      <c r="Q37" s="78">
        <f t="shared" ref="Q37" si="60">SUM(Q38)</f>
        <v>0</v>
      </c>
      <c r="R37" s="78">
        <f>S37+T37+U37+V37+W37+Y37+Z37</f>
        <v>258514.39999999997</v>
      </c>
      <c r="S37" s="78">
        <f>S38+S39</f>
        <v>213299.09999999998</v>
      </c>
      <c r="T37" s="78">
        <f>T38+T39</f>
        <v>0</v>
      </c>
      <c r="U37" s="78">
        <f>SUM(U38:U39)+U40</f>
        <v>38277.000000000007</v>
      </c>
      <c r="V37" s="78">
        <f>V38+V39+V40</f>
        <v>6793</v>
      </c>
      <c r="W37" s="78">
        <f>SUM(W38:W39)</f>
        <v>128</v>
      </c>
      <c r="X37" s="78">
        <f>X38+X39</f>
        <v>0</v>
      </c>
      <c r="Y37" s="78">
        <f>SUM(Y38:Y39)</f>
        <v>17.3</v>
      </c>
      <c r="Z37" s="78">
        <f>SUM(Z38:Z39)</f>
        <v>0</v>
      </c>
      <c r="AA37" s="78">
        <f>AB37+AC37+AD37+AE37+AH37+AF37</f>
        <v>101886.3</v>
      </c>
      <c r="AB37" s="79">
        <f>SUM(AB38:AB39)</f>
        <v>57326.5</v>
      </c>
      <c r="AC37" s="79">
        <f>SUM(AC38:AC40)</f>
        <v>36656.6</v>
      </c>
      <c r="AD37" s="79">
        <f>AD39+AD40+AD38</f>
        <v>4965.2</v>
      </c>
      <c r="AE37" s="79">
        <f t="shared" ref="AE37:AH37" si="61">SUM(AE38:AE39)</f>
        <v>2920.7</v>
      </c>
      <c r="AF37" s="79">
        <f t="shared" si="61"/>
        <v>17.3</v>
      </c>
      <c r="AG37" s="78">
        <f t="shared" si="61"/>
        <v>0</v>
      </c>
      <c r="AH37" s="78">
        <f t="shared" si="61"/>
        <v>0</v>
      </c>
      <c r="AI37" s="78">
        <f>AJ37+AK37+AL37+AM37+AQ37+AN37</f>
        <v>110550.1</v>
      </c>
      <c r="AJ37" s="78">
        <f t="shared" ref="AJ37:AQ37" si="62">SUM(AJ38:AJ39)</f>
        <v>1342.9</v>
      </c>
      <c r="AK37" s="78">
        <f t="shared" si="62"/>
        <v>82315</v>
      </c>
      <c r="AL37" s="78">
        <f>SUM(AL38:AL39)+AL40</f>
        <v>25480.6</v>
      </c>
      <c r="AM37" s="78">
        <f t="shared" si="62"/>
        <v>1394.3</v>
      </c>
      <c r="AN37" s="78">
        <f>SUM(AN38:AN39)</f>
        <v>17.3</v>
      </c>
      <c r="AO37" s="78">
        <f t="shared" si="62"/>
        <v>0</v>
      </c>
      <c r="AP37" s="78">
        <f t="shared" si="62"/>
        <v>0</v>
      </c>
      <c r="AQ37" s="78">
        <f t="shared" si="62"/>
        <v>0</v>
      </c>
      <c r="AR37" s="78">
        <f>AS37+AT37+AU37+AV37+BF37+AW37+AX37</f>
        <v>288219</v>
      </c>
      <c r="AS37" s="78">
        <f t="shared" ref="AS37" si="63">SUM(AS38:AS39)</f>
        <v>0</v>
      </c>
      <c r="AT37" s="78">
        <f>AT38+AT39+AT40</f>
        <v>228440.3</v>
      </c>
      <c r="AU37" s="78">
        <f>AU38+AU39+AU40</f>
        <v>59664.400000000009</v>
      </c>
      <c r="AV37" s="79">
        <f t="shared" ref="AV37:AX37" si="64">AV38+AV39+AV40</f>
        <v>97</v>
      </c>
      <c r="AW37" s="79">
        <f t="shared" si="64"/>
        <v>17.3</v>
      </c>
      <c r="AX37" s="79">
        <f t="shared" si="64"/>
        <v>0</v>
      </c>
      <c r="AY37" s="79">
        <f>AY38+AY39+AY40</f>
        <v>3456.7999999999997</v>
      </c>
      <c r="AZ37" s="78">
        <f>AZ38+AZ39+AZ40</f>
        <v>0</v>
      </c>
      <c r="BA37" s="78">
        <f>BA38+BA39+BA40</f>
        <v>2335</v>
      </c>
      <c r="BB37" s="78">
        <f t="shared" ref="BB37:BF37" si="65">BB38+BB39+BB40</f>
        <v>1087.2</v>
      </c>
      <c r="BC37" s="78">
        <f t="shared" si="65"/>
        <v>34.6</v>
      </c>
      <c r="BD37" s="78">
        <f t="shared" si="65"/>
        <v>0</v>
      </c>
      <c r="BE37" s="78">
        <f t="shared" si="65"/>
        <v>0</v>
      </c>
      <c r="BF37" s="78">
        <f t="shared" si="65"/>
        <v>0</v>
      </c>
      <c r="BG37" s="78">
        <f>BG38+BG39+BG40</f>
        <v>4267.6000000000004</v>
      </c>
      <c r="BH37" s="78">
        <f>BH38+BH39+BH40</f>
        <v>0</v>
      </c>
      <c r="BI37" s="78">
        <f>BI38+BI39+BI40</f>
        <v>2735</v>
      </c>
      <c r="BJ37" s="78">
        <f t="shared" ref="BJ37:BN37" si="66">BJ38+BJ39+BJ40</f>
        <v>1490</v>
      </c>
      <c r="BK37" s="78">
        <f t="shared" si="66"/>
        <v>42.6</v>
      </c>
      <c r="BL37" s="78">
        <f t="shared" si="66"/>
        <v>0</v>
      </c>
      <c r="BM37" s="78">
        <f t="shared" si="66"/>
        <v>0</v>
      </c>
      <c r="BN37" s="78">
        <f t="shared" si="66"/>
        <v>0</v>
      </c>
    </row>
    <row r="38" spans="1:66" s="9" customFormat="1" ht="53.25" customHeight="1" x14ac:dyDescent="0.2">
      <c r="A38" s="134"/>
      <c r="B38" s="38" t="s">
        <v>7</v>
      </c>
      <c r="C38" s="38" t="s">
        <v>7</v>
      </c>
      <c r="D38" s="78">
        <f t="shared" si="53"/>
        <v>283965.7</v>
      </c>
      <c r="E38" s="78" t="e">
        <f>#REF!+#REF!+#REF!+#REF!+E47</f>
        <v>#REF!</v>
      </c>
      <c r="F38" s="78" t="e">
        <f>#REF!+#REF!+#REF!+#REF!+F47</f>
        <v>#REF!</v>
      </c>
      <c r="G38" s="78" t="e">
        <f>#REF!+#REF!+#REF!+#REF!+G47</f>
        <v>#REF!</v>
      </c>
      <c r="H38" s="78" t="e">
        <f>#REF!+#REF!+#REF!+#REF!+H47</f>
        <v>#REF!</v>
      </c>
      <c r="I38" s="78" t="e">
        <f>#REF!+#REF!+#REF!+#REF!+I47</f>
        <v>#REF!</v>
      </c>
      <c r="J38" s="78" t="e">
        <f>#REF!+#REF!+#REF!+#REF!+J47</f>
        <v>#REF!</v>
      </c>
      <c r="K38" s="78">
        <f>L38+M38+N38+O38+P38+Q38</f>
        <v>96133.5</v>
      </c>
      <c r="L38" s="78">
        <f t="shared" ref="L38" si="67">L41+L47+L48+L49</f>
        <v>13597.4</v>
      </c>
      <c r="M38" s="78">
        <f>M41+M47+M48+M49+M52+M44</f>
        <v>78024.3</v>
      </c>
      <c r="N38" s="78">
        <f>N41+N47+N48+N49+N52+N44</f>
        <v>4411.8</v>
      </c>
      <c r="O38" s="78">
        <f t="shared" ref="O38:Q38" si="68">O41+O47+O48+O49</f>
        <v>100</v>
      </c>
      <c r="P38" s="78">
        <f t="shared" si="68"/>
        <v>0</v>
      </c>
      <c r="Q38" s="78">
        <f t="shared" si="68"/>
        <v>0</v>
      </c>
      <c r="R38" s="78">
        <f t="shared" si="33"/>
        <v>112416.90000000001</v>
      </c>
      <c r="S38" s="78">
        <f t="shared" ref="S38:Z38" si="69">S41+S47+S48+S49</f>
        <v>77906.3</v>
      </c>
      <c r="T38" s="78">
        <f t="shared" si="69"/>
        <v>0</v>
      </c>
      <c r="U38" s="78">
        <f>U41+U47+U48+U49+U52</f>
        <v>29511.300000000003</v>
      </c>
      <c r="V38" s="78">
        <f>V41+V48+V49+V52+V47</f>
        <v>4854</v>
      </c>
      <c r="W38" s="78">
        <f>W41+W47+W48+W49+W50+W51</f>
        <v>128</v>
      </c>
      <c r="X38" s="78">
        <f t="shared" si="69"/>
        <v>0</v>
      </c>
      <c r="Y38" s="78">
        <f>Y48</f>
        <v>17.3</v>
      </c>
      <c r="Z38" s="78">
        <f t="shared" si="69"/>
        <v>0</v>
      </c>
      <c r="AA38" s="78">
        <f>AB38+AC38+AD38+AE38+AH38+AF38</f>
        <v>39402</v>
      </c>
      <c r="AB38" s="78">
        <f>AB41+AB47+AB48+AB49</f>
        <v>33158.199999999997</v>
      </c>
      <c r="AC38" s="79">
        <f>AC41+AC48</f>
        <v>2921.8</v>
      </c>
      <c r="AD38" s="79">
        <f>AD41+AD48</f>
        <v>384</v>
      </c>
      <c r="AE38" s="78">
        <f>AE51+AE48</f>
        <v>2920.7</v>
      </c>
      <c r="AF38" s="78">
        <f t="shared" ref="AF38:AH38" si="70">AF41+AF47+AF48+AF49</f>
        <v>17.3</v>
      </c>
      <c r="AG38" s="78">
        <f t="shared" si="70"/>
        <v>0</v>
      </c>
      <c r="AH38" s="78">
        <f t="shared" si="70"/>
        <v>0</v>
      </c>
      <c r="AI38" s="78">
        <f>AJ38+AK38+AL38+AM38+AQ38+AN38</f>
        <v>3354.5</v>
      </c>
      <c r="AJ38" s="78">
        <f>AJ41+AJ47+AJ48+AJ49</f>
        <v>1342.9</v>
      </c>
      <c r="AK38" s="78">
        <f>AK41+AK48</f>
        <v>385.90000000000003</v>
      </c>
      <c r="AL38" s="78">
        <f>AL41+AL48</f>
        <v>214.1</v>
      </c>
      <c r="AM38" s="78">
        <f>AM51+AM48</f>
        <v>1394.3</v>
      </c>
      <c r="AN38" s="78">
        <v>17.3</v>
      </c>
      <c r="AO38" s="78">
        <v>0</v>
      </c>
      <c r="AP38" s="78">
        <v>0</v>
      </c>
      <c r="AQ38" s="78">
        <v>0</v>
      </c>
      <c r="AR38" s="78">
        <f>AS38+AT38+AU38+AV38+BF38+AW38+AX38</f>
        <v>32658.799999999999</v>
      </c>
      <c r="AS38" s="78">
        <v>0</v>
      </c>
      <c r="AT38" s="78">
        <f>AT48+AT46</f>
        <v>17322.099999999999</v>
      </c>
      <c r="AU38" s="78">
        <f>AU41+AU46+AU47+AU48+AU50+AU51+AU52</f>
        <v>15222.4</v>
      </c>
      <c r="AV38" s="79">
        <f>AV51</f>
        <v>97</v>
      </c>
      <c r="AW38" s="79">
        <f>AW48</f>
        <v>17.3</v>
      </c>
      <c r="AX38" s="79">
        <v>0</v>
      </c>
      <c r="AY38" s="79">
        <f>AZ38+BA38+BB38+BD38+BC38+BE38+BF38</f>
        <v>0</v>
      </c>
      <c r="AZ38" s="78">
        <v>0</v>
      </c>
      <c r="BA38" s="78">
        <v>0</v>
      </c>
      <c r="BB38" s="78">
        <v>0</v>
      </c>
      <c r="BC38" s="78">
        <v>0</v>
      </c>
      <c r="BD38" s="78">
        <v>0</v>
      </c>
      <c r="BE38" s="78">
        <v>0</v>
      </c>
      <c r="BF38" s="78">
        <v>0</v>
      </c>
      <c r="BG38" s="78">
        <f>BH38+BI38+BJ38+BL38+BK38+BM38+BN38</f>
        <v>0</v>
      </c>
      <c r="BH38" s="78">
        <v>0</v>
      </c>
      <c r="BI38" s="78">
        <v>0</v>
      </c>
      <c r="BJ38" s="78">
        <v>0</v>
      </c>
      <c r="BK38" s="78">
        <v>0</v>
      </c>
      <c r="BL38" s="78">
        <v>0</v>
      </c>
      <c r="BM38" s="78">
        <v>0</v>
      </c>
      <c r="BN38" s="78">
        <v>0</v>
      </c>
    </row>
    <row r="39" spans="1:66" s="9" customFormat="1" ht="74.25" customHeight="1" x14ac:dyDescent="0.2">
      <c r="A39" s="135"/>
      <c r="B39" s="38" t="s">
        <v>11</v>
      </c>
      <c r="C39" s="38" t="s">
        <v>11</v>
      </c>
      <c r="D39" s="78">
        <f>K39+R39+AA39+AI39+AR39+AY39+BG39</f>
        <v>602282.9</v>
      </c>
      <c r="E39" s="78" t="e">
        <f>#REF!</f>
        <v>#REF!</v>
      </c>
      <c r="F39" s="78" t="e">
        <f>#REF!</f>
        <v>#REF!</v>
      </c>
      <c r="G39" s="78" t="e">
        <f>#REF!</f>
        <v>#REF!</v>
      </c>
      <c r="H39" s="78" t="e">
        <f>#REF!</f>
        <v>#REF!</v>
      </c>
      <c r="I39" s="78" t="e">
        <f>#REF!</f>
        <v>#REF!</v>
      </c>
      <c r="J39" s="78" t="e">
        <f>#REF!</f>
        <v>#REF!</v>
      </c>
      <c r="K39" s="78">
        <f t="shared" ref="K39:K76" si="71">L39+M39+N39+O39+P39+Q39</f>
        <v>36096.5</v>
      </c>
      <c r="L39" s="78">
        <f>L42</f>
        <v>19280.599999999999</v>
      </c>
      <c r="M39" s="78">
        <f>M42+M53</f>
        <v>15328.5</v>
      </c>
      <c r="N39" s="78">
        <f>N42+N53</f>
        <v>1487.4</v>
      </c>
      <c r="O39" s="78">
        <f t="shared" ref="O39:Q39" si="72">O42</f>
        <v>0</v>
      </c>
      <c r="P39" s="78">
        <f t="shared" si="72"/>
        <v>0</v>
      </c>
      <c r="Q39" s="78">
        <f t="shared" si="72"/>
        <v>0</v>
      </c>
      <c r="R39" s="78">
        <f t="shared" si="33"/>
        <v>143591.09999999998</v>
      </c>
      <c r="S39" s="78">
        <f t="shared" ref="S39:Z39" si="73">S42</f>
        <v>135392.79999999999</v>
      </c>
      <c r="T39" s="78">
        <f t="shared" si="73"/>
        <v>0</v>
      </c>
      <c r="U39" s="78">
        <f>U42+U53</f>
        <v>6390.9000000000005</v>
      </c>
      <c r="V39" s="78">
        <f>V42+V45+V53</f>
        <v>1807.3999999999999</v>
      </c>
      <c r="W39" s="78">
        <f t="shared" si="73"/>
        <v>0</v>
      </c>
      <c r="X39" s="78">
        <f t="shared" si="73"/>
        <v>0</v>
      </c>
      <c r="Y39" s="78">
        <f t="shared" si="73"/>
        <v>0</v>
      </c>
      <c r="Z39" s="78">
        <f t="shared" si="73"/>
        <v>0</v>
      </c>
      <c r="AA39" s="78">
        <f t="shared" si="48"/>
        <v>58887.1</v>
      </c>
      <c r="AB39" s="78">
        <f t="shared" ref="AB39:AH39" si="74">AB42</f>
        <v>24168.3</v>
      </c>
      <c r="AC39" s="79">
        <f>AC53+AC42</f>
        <v>30458.899999999998</v>
      </c>
      <c r="AD39" s="79">
        <f>AD42+AD53</f>
        <v>4259.8999999999996</v>
      </c>
      <c r="AE39" s="78">
        <f t="shared" si="74"/>
        <v>0</v>
      </c>
      <c r="AF39" s="78">
        <f t="shared" si="74"/>
        <v>0</v>
      </c>
      <c r="AG39" s="78">
        <f t="shared" si="74"/>
        <v>0</v>
      </c>
      <c r="AH39" s="78">
        <f t="shared" si="74"/>
        <v>0</v>
      </c>
      <c r="AI39" s="78">
        <f>AJ39+AK39+AL39+AM39+AQ39</f>
        <v>106474.90000000001</v>
      </c>
      <c r="AJ39" s="78">
        <f t="shared" ref="AJ39:AQ39" si="75">AJ42</f>
        <v>0</v>
      </c>
      <c r="AK39" s="78">
        <f>AK53+AK42+AK45</f>
        <v>81929.100000000006</v>
      </c>
      <c r="AL39" s="78">
        <f>AL42+AL53+AL45</f>
        <v>24545.8</v>
      </c>
      <c r="AM39" s="78">
        <f t="shared" si="75"/>
        <v>0</v>
      </c>
      <c r="AN39" s="78">
        <f t="shared" si="75"/>
        <v>0</v>
      </c>
      <c r="AO39" s="78">
        <f t="shared" si="75"/>
        <v>0</v>
      </c>
      <c r="AP39" s="78">
        <f t="shared" si="75"/>
        <v>0</v>
      </c>
      <c r="AQ39" s="78">
        <f t="shared" si="75"/>
        <v>0</v>
      </c>
      <c r="AR39" s="78">
        <f>AS39+AT39+AU39+AV39+BF39</f>
        <v>249508.9</v>
      </c>
      <c r="AS39" s="78">
        <f t="shared" ref="AS39:AX39" si="76">AS42</f>
        <v>0</v>
      </c>
      <c r="AT39" s="78">
        <f>AT49+AT45+AT53</f>
        <v>211118.19999999998</v>
      </c>
      <c r="AU39" s="78">
        <f>AU45+AU49+AU53</f>
        <v>38390.700000000004</v>
      </c>
      <c r="AV39" s="79">
        <f t="shared" si="76"/>
        <v>0</v>
      </c>
      <c r="AW39" s="79">
        <f t="shared" si="76"/>
        <v>0</v>
      </c>
      <c r="AX39" s="79">
        <f t="shared" si="76"/>
        <v>0</v>
      </c>
      <c r="AY39" s="79">
        <f>AZ39+BA39+BB39+BC39+BD39+BE39+BF39</f>
        <v>3456.7999999999997</v>
      </c>
      <c r="AZ39" s="78">
        <f t="shared" ref="AZ39:BF39" si="77">AZ42</f>
        <v>0</v>
      </c>
      <c r="BA39" s="78">
        <f>BA49</f>
        <v>2335</v>
      </c>
      <c r="BB39" s="78">
        <f>BB49</f>
        <v>1087.2</v>
      </c>
      <c r="BC39" s="78">
        <f>BC49</f>
        <v>34.6</v>
      </c>
      <c r="BD39" s="78">
        <f t="shared" si="77"/>
        <v>0</v>
      </c>
      <c r="BE39" s="78">
        <f t="shared" si="77"/>
        <v>0</v>
      </c>
      <c r="BF39" s="78">
        <f t="shared" si="77"/>
        <v>0</v>
      </c>
      <c r="BG39" s="78">
        <f>BH39+BI39+BJ39+BK39+BL39+BM39+BN39</f>
        <v>4267.6000000000004</v>
      </c>
      <c r="BH39" s="78">
        <f t="shared" ref="BH39" si="78">BH42</f>
        <v>0</v>
      </c>
      <c r="BI39" s="78">
        <f>BI49</f>
        <v>2735</v>
      </c>
      <c r="BJ39" s="78">
        <f>BJ49</f>
        <v>1490</v>
      </c>
      <c r="BK39" s="78">
        <f>BK49</f>
        <v>42.6</v>
      </c>
      <c r="BL39" s="78">
        <f t="shared" ref="BL39:BN39" si="79">BL42</f>
        <v>0</v>
      </c>
      <c r="BM39" s="78">
        <f t="shared" si="79"/>
        <v>0</v>
      </c>
      <c r="BN39" s="78">
        <f t="shared" si="79"/>
        <v>0</v>
      </c>
    </row>
    <row r="40" spans="1:66" s="9" customFormat="1" ht="69" customHeight="1" x14ac:dyDescent="0.2">
      <c r="A40" s="135"/>
      <c r="B40" s="38" t="s">
        <v>18</v>
      </c>
      <c r="C40" s="38" t="s">
        <v>18</v>
      </c>
      <c r="D40" s="78">
        <f t="shared" si="53"/>
        <v>12875.6</v>
      </c>
      <c r="E40" s="78"/>
      <c r="F40" s="78"/>
      <c r="G40" s="78"/>
      <c r="H40" s="78"/>
      <c r="I40" s="78"/>
      <c r="J40" s="78"/>
      <c r="K40" s="78">
        <v>0</v>
      </c>
      <c r="L40" s="78">
        <v>0</v>
      </c>
      <c r="M40" s="78">
        <v>0</v>
      </c>
      <c r="N40" s="78">
        <v>0</v>
      </c>
      <c r="O40" s="78">
        <v>0</v>
      </c>
      <c r="P40" s="78">
        <v>0</v>
      </c>
      <c r="Q40" s="78">
        <v>0</v>
      </c>
      <c r="R40" s="78">
        <f>V40+U40</f>
        <v>2506.4</v>
      </c>
      <c r="S40" s="78">
        <v>0</v>
      </c>
      <c r="T40" s="78">
        <v>0</v>
      </c>
      <c r="U40" s="78">
        <f>U44</f>
        <v>2374.8000000000002</v>
      </c>
      <c r="V40" s="78">
        <f>V44</f>
        <v>131.6</v>
      </c>
      <c r="W40" s="78">
        <v>0</v>
      </c>
      <c r="X40" s="78">
        <v>0</v>
      </c>
      <c r="Y40" s="78">
        <v>0</v>
      </c>
      <c r="Z40" s="78">
        <v>0</v>
      </c>
      <c r="AA40" s="78">
        <f>AC40+AD40</f>
        <v>3597.2000000000003</v>
      </c>
      <c r="AB40" s="78">
        <v>0</v>
      </c>
      <c r="AC40" s="79">
        <f>AC44</f>
        <v>3275.9</v>
      </c>
      <c r="AD40" s="79">
        <f>AD44</f>
        <v>321.3</v>
      </c>
      <c r="AE40" s="78">
        <v>0</v>
      </c>
      <c r="AF40" s="78">
        <v>0</v>
      </c>
      <c r="AG40" s="78">
        <v>0</v>
      </c>
      <c r="AH40" s="78">
        <v>0</v>
      </c>
      <c r="AI40" s="78">
        <f>AJ40+AK40+AL40+AM40+AN40+AO40+AP40+AQ40</f>
        <v>720.7</v>
      </c>
      <c r="AJ40" s="78">
        <v>0</v>
      </c>
      <c r="AK40" s="78">
        <v>0</v>
      </c>
      <c r="AL40" s="78">
        <f>AL44</f>
        <v>720.7</v>
      </c>
      <c r="AM40" s="78">
        <v>0</v>
      </c>
      <c r="AN40" s="78">
        <v>0</v>
      </c>
      <c r="AO40" s="78">
        <v>0</v>
      </c>
      <c r="AP40" s="78">
        <v>0</v>
      </c>
      <c r="AQ40" s="78">
        <v>0</v>
      </c>
      <c r="AR40" s="78">
        <f>AS40+AT40+AU40+AV40+BF40</f>
        <v>6051.3</v>
      </c>
      <c r="AS40" s="78">
        <v>0</v>
      </c>
      <c r="AT40" s="78">
        <f>AT44</f>
        <v>0</v>
      </c>
      <c r="AU40" s="78">
        <f>AU44</f>
        <v>6051.3</v>
      </c>
      <c r="AV40" s="79">
        <v>0</v>
      </c>
      <c r="AW40" s="79">
        <v>0</v>
      </c>
      <c r="AX40" s="79">
        <v>0</v>
      </c>
      <c r="AY40" s="79">
        <v>0</v>
      </c>
      <c r="AZ40" s="78">
        <v>0</v>
      </c>
      <c r="BA40" s="78">
        <v>0</v>
      </c>
      <c r="BB40" s="78">
        <v>0</v>
      </c>
      <c r="BC40" s="78">
        <v>0</v>
      </c>
      <c r="BD40" s="78">
        <v>0</v>
      </c>
      <c r="BE40" s="78">
        <v>0</v>
      </c>
      <c r="BF40" s="78">
        <v>0</v>
      </c>
      <c r="BG40" s="78">
        <v>0</v>
      </c>
      <c r="BH40" s="78">
        <v>0</v>
      </c>
      <c r="BI40" s="78">
        <v>0</v>
      </c>
      <c r="BJ40" s="78">
        <v>0</v>
      </c>
      <c r="BK40" s="78">
        <v>0</v>
      </c>
      <c r="BL40" s="78">
        <v>0</v>
      </c>
      <c r="BM40" s="78">
        <v>0</v>
      </c>
      <c r="BN40" s="78">
        <v>0</v>
      </c>
    </row>
    <row r="41" spans="1:66" ht="63.75" x14ac:dyDescent="0.2">
      <c r="A41" s="121" t="s">
        <v>73</v>
      </c>
      <c r="B41" s="42" t="s">
        <v>11</v>
      </c>
      <c r="C41" s="42" t="s">
        <v>7</v>
      </c>
      <c r="D41" s="23">
        <f t="shared" si="53"/>
        <v>135065.4</v>
      </c>
      <c r="E41" s="23"/>
      <c r="F41" s="23"/>
      <c r="G41" s="23"/>
      <c r="H41" s="55"/>
      <c r="I41" s="55"/>
      <c r="J41" s="55"/>
      <c r="K41" s="45">
        <f>M41+N41+L41</f>
        <v>14313</v>
      </c>
      <c r="L41" s="23">
        <v>13597.4</v>
      </c>
      <c r="M41" s="23">
        <v>572.5</v>
      </c>
      <c r="N41" s="23">
        <v>143.1</v>
      </c>
      <c r="O41" s="55">
        <v>0</v>
      </c>
      <c r="P41" s="55">
        <v>0</v>
      </c>
      <c r="Q41" s="55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5">
        <v>0</v>
      </c>
      <c r="X41" s="45">
        <v>0</v>
      </c>
      <c r="Y41" s="45">
        <v>0</v>
      </c>
      <c r="Z41" s="45">
        <v>0</v>
      </c>
      <c r="AA41" s="23">
        <f>AB41+AC41+AD41</f>
        <v>34903.399999999994</v>
      </c>
      <c r="AB41" s="23">
        <v>33158.199999999997</v>
      </c>
      <c r="AC41" s="44">
        <v>1396.2</v>
      </c>
      <c r="AD41" s="44">
        <v>349</v>
      </c>
      <c r="AE41" s="45">
        <v>0</v>
      </c>
      <c r="AF41" s="45">
        <v>0</v>
      </c>
      <c r="AG41" s="45">
        <v>0</v>
      </c>
      <c r="AH41" s="45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105">
        <f>AT41</f>
        <v>0</v>
      </c>
      <c r="AS41" s="105">
        <v>0</v>
      </c>
      <c r="AT41" s="105">
        <v>0</v>
      </c>
      <c r="AU41" s="105">
        <v>0</v>
      </c>
      <c r="AV41" s="105">
        <v>0</v>
      </c>
      <c r="AW41" s="105">
        <v>0</v>
      </c>
      <c r="AX41" s="105">
        <v>0</v>
      </c>
      <c r="AY41" s="105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5">
        <f>BJ41</f>
        <v>0</v>
      </c>
      <c r="BH41" s="85">
        <v>0</v>
      </c>
      <c r="BI41" s="85">
        <v>0</v>
      </c>
      <c r="BJ41" s="85">
        <v>0</v>
      </c>
      <c r="BK41" s="85">
        <v>0</v>
      </c>
      <c r="BL41" s="85">
        <v>0</v>
      </c>
      <c r="BM41" s="85">
        <v>0</v>
      </c>
      <c r="BN41" s="85">
        <v>0</v>
      </c>
    </row>
    <row r="42" spans="1:66" x14ac:dyDescent="0.2">
      <c r="A42" s="122"/>
      <c r="B42" s="109" t="s">
        <v>11</v>
      </c>
      <c r="C42" s="109" t="s">
        <v>11</v>
      </c>
      <c r="D42" s="110">
        <f t="shared" si="53"/>
        <v>192393.39999999997</v>
      </c>
      <c r="E42" s="23"/>
      <c r="F42" s="23"/>
      <c r="G42" s="23"/>
      <c r="H42" s="55"/>
      <c r="I42" s="55"/>
      <c r="J42" s="55"/>
      <c r="K42" s="110">
        <f>M42+N42+L42</f>
        <v>20816.099999999999</v>
      </c>
      <c r="L42" s="110">
        <v>19280.599999999999</v>
      </c>
      <c r="M42" s="110">
        <v>865.3</v>
      </c>
      <c r="N42" s="110">
        <v>670.2</v>
      </c>
      <c r="O42" s="126">
        <v>0</v>
      </c>
      <c r="P42" s="126">
        <v>0</v>
      </c>
      <c r="Q42" s="126">
        <v>0</v>
      </c>
      <c r="R42" s="110">
        <f>S42+U42+V42</f>
        <v>142723.69999999998</v>
      </c>
      <c r="S42" s="110">
        <v>135392.79999999999</v>
      </c>
      <c r="T42" s="110">
        <v>0</v>
      </c>
      <c r="U42" s="110">
        <v>5567.6</v>
      </c>
      <c r="V42" s="110">
        <v>1763.3</v>
      </c>
      <c r="W42" s="110">
        <v>0</v>
      </c>
      <c r="X42" s="110">
        <v>0</v>
      </c>
      <c r="Y42" s="110">
        <v>0</v>
      </c>
      <c r="Z42" s="110">
        <v>0</v>
      </c>
      <c r="AA42" s="110">
        <f>AD42+AC42+AB42</f>
        <v>27896.3</v>
      </c>
      <c r="AB42" s="110">
        <v>24168.3</v>
      </c>
      <c r="AC42" s="116">
        <v>1017.6</v>
      </c>
      <c r="AD42" s="116">
        <v>2710.4</v>
      </c>
      <c r="AE42" s="110">
        <v>0</v>
      </c>
      <c r="AF42" s="110">
        <v>0</v>
      </c>
      <c r="AG42" s="110">
        <v>0</v>
      </c>
      <c r="AH42" s="110">
        <v>0</v>
      </c>
      <c r="AI42" s="110">
        <f>AJ42+AK42+AL42</f>
        <v>957.3</v>
      </c>
      <c r="AJ42" s="110">
        <v>0</v>
      </c>
      <c r="AK42" s="110">
        <v>0</v>
      </c>
      <c r="AL42" s="110">
        <v>957.3</v>
      </c>
      <c r="AM42" s="110">
        <v>0</v>
      </c>
      <c r="AN42" s="110">
        <v>0</v>
      </c>
      <c r="AO42" s="110">
        <v>0</v>
      </c>
      <c r="AP42" s="110">
        <v>0</v>
      </c>
      <c r="AQ42" s="110">
        <v>0</v>
      </c>
      <c r="AR42" s="116">
        <f>AT42</f>
        <v>0</v>
      </c>
      <c r="AS42" s="116">
        <v>0</v>
      </c>
      <c r="AT42" s="116">
        <v>0</v>
      </c>
      <c r="AU42" s="116">
        <v>0</v>
      </c>
      <c r="AV42" s="116">
        <v>0</v>
      </c>
      <c r="AW42" s="116">
        <v>0</v>
      </c>
      <c r="AX42" s="116">
        <v>0</v>
      </c>
      <c r="AY42" s="116">
        <f>BB42</f>
        <v>0</v>
      </c>
      <c r="AZ42" s="110">
        <v>0</v>
      </c>
      <c r="BA42" s="112">
        <v>0</v>
      </c>
      <c r="BB42" s="110">
        <v>0</v>
      </c>
      <c r="BC42" s="110">
        <v>0</v>
      </c>
      <c r="BD42" s="110">
        <v>0</v>
      </c>
      <c r="BE42" s="110">
        <v>0</v>
      </c>
      <c r="BF42" s="110">
        <v>0</v>
      </c>
      <c r="BG42" s="110">
        <f>BJ42</f>
        <v>0</v>
      </c>
      <c r="BH42" s="110">
        <v>0</v>
      </c>
      <c r="BI42" s="112">
        <v>0</v>
      </c>
      <c r="BJ42" s="110">
        <v>0</v>
      </c>
      <c r="BK42" s="110">
        <v>0</v>
      </c>
      <c r="BL42" s="110">
        <v>0</v>
      </c>
      <c r="BM42" s="110">
        <v>0</v>
      </c>
      <c r="BN42" s="110">
        <v>0</v>
      </c>
    </row>
    <row r="43" spans="1:66" ht="53.25" customHeight="1" x14ac:dyDescent="0.2">
      <c r="A43" s="122"/>
      <c r="B43" s="111"/>
      <c r="C43" s="111"/>
      <c r="D43" s="111">
        <f t="shared" ref="D43" si="80">K43+R43+AA43+AI43+AR43+AY43</f>
        <v>0</v>
      </c>
      <c r="E43" s="23"/>
      <c r="F43" s="23"/>
      <c r="G43" s="23"/>
      <c r="H43" s="55"/>
      <c r="I43" s="55"/>
      <c r="J43" s="55"/>
      <c r="K43" s="111"/>
      <c r="L43" s="111"/>
      <c r="M43" s="111"/>
      <c r="N43" s="111"/>
      <c r="O43" s="127"/>
      <c r="P43" s="127"/>
      <c r="Q43" s="127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7"/>
      <c r="AD43" s="117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7"/>
      <c r="AS43" s="117"/>
      <c r="AT43" s="117"/>
      <c r="AU43" s="117"/>
      <c r="AV43" s="117"/>
      <c r="AW43" s="117"/>
      <c r="AX43" s="117"/>
      <c r="AY43" s="117"/>
      <c r="AZ43" s="111"/>
      <c r="BA43" s="113"/>
      <c r="BB43" s="111"/>
      <c r="BC43" s="111"/>
      <c r="BD43" s="111"/>
      <c r="BE43" s="111"/>
      <c r="BF43" s="111"/>
      <c r="BG43" s="111"/>
      <c r="BH43" s="111"/>
      <c r="BI43" s="113"/>
      <c r="BJ43" s="111"/>
      <c r="BK43" s="111"/>
      <c r="BL43" s="111"/>
      <c r="BM43" s="111"/>
      <c r="BN43" s="111"/>
    </row>
    <row r="44" spans="1:66" ht="75.75" customHeight="1" x14ac:dyDescent="0.2">
      <c r="A44" s="128" t="s">
        <v>72</v>
      </c>
      <c r="B44" s="42" t="s">
        <v>18</v>
      </c>
      <c r="C44" s="48" t="s">
        <v>18</v>
      </c>
      <c r="D44" s="49">
        <f t="shared" ref="D44:D49" si="81">K44+R44+AA44+AI44+AR44+AY44+BG44</f>
        <v>16102.800000000003</v>
      </c>
      <c r="E44" s="23"/>
      <c r="F44" s="23"/>
      <c r="G44" s="23"/>
      <c r="H44" s="56"/>
      <c r="I44" s="56"/>
      <c r="J44" s="56"/>
      <c r="K44" s="49">
        <f>L44+M44+N44+O44+P44+Q44</f>
        <v>3227.2000000000003</v>
      </c>
      <c r="L44" s="49">
        <v>0</v>
      </c>
      <c r="M44" s="49">
        <v>3065.8</v>
      </c>
      <c r="N44" s="49">
        <v>161.4</v>
      </c>
      <c r="O44" s="57">
        <v>0</v>
      </c>
      <c r="P44" s="57">
        <v>0</v>
      </c>
      <c r="Q44" s="57">
        <v>0</v>
      </c>
      <c r="R44" s="49">
        <f>S44+T44+U44+V44+W44+X44+Y44+Z44</f>
        <v>2506.4</v>
      </c>
      <c r="S44" s="49">
        <v>0</v>
      </c>
      <c r="T44" s="49">
        <v>0</v>
      </c>
      <c r="U44" s="49">
        <v>2374.8000000000002</v>
      </c>
      <c r="V44" s="49">
        <v>131.6</v>
      </c>
      <c r="W44" s="49">
        <v>0</v>
      </c>
      <c r="X44" s="49">
        <v>0</v>
      </c>
      <c r="Y44" s="49">
        <v>0</v>
      </c>
      <c r="Z44" s="49">
        <v>0</v>
      </c>
      <c r="AA44" s="49">
        <f>AB44+AC44+AD44+AE44+AF44+AG44+AH44</f>
        <v>3597.2000000000003</v>
      </c>
      <c r="AB44" s="49">
        <v>0</v>
      </c>
      <c r="AC44" s="50">
        <v>3275.9</v>
      </c>
      <c r="AD44" s="50">
        <v>321.3</v>
      </c>
      <c r="AE44" s="49">
        <v>0</v>
      </c>
      <c r="AF44" s="49">
        <v>0</v>
      </c>
      <c r="AG44" s="49">
        <v>0</v>
      </c>
      <c r="AH44" s="49">
        <v>0</v>
      </c>
      <c r="AI44" s="49">
        <f>AJ44+AK44+AL44+AM44+AN44+AO44+AP44</f>
        <v>720.7</v>
      </c>
      <c r="AJ44" s="49">
        <v>0</v>
      </c>
      <c r="AK44" s="49">
        <v>0</v>
      </c>
      <c r="AL44" s="49">
        <v>720.7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50">
        <f>AT44+AU44</f>
        <v>6051.3</v>
      </c>
      <c r="AS44" s="50">
        <v>0</v>
      </c>
      <c r="AT44" s="50">
        <v>0</v>
      </c>
      <c r="AU44" s="50">
        <v>6051.3</v>
      </c>
      <c r="AV44" s="50">
        <v>0</v>
      </c>
      <c r="AW44" s="50">
        <v>0</v>
      </c>
      <c r="AX44" s="50">
        <v>0</v>
      </c>
      <c r="AY44" s="50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49">
        <v>0</v>
      </c>
      <c r="BI44" s="49">
        <v>0</v>
      </c>
      <c r="BJ44" s="49">
        <v>0</v>
      </c>
      <c r="BK44" s="49">
        <v>0</v>
      </c>
      <c r="BL44" s="49">
        <v>0</v>
      </c>
      <c r="BM44" s="49">
        <v>0</v>
      </c>
      <c r="BN44" s="49">
        <v>0</v>
      </c>
    </row>
    <row r="45" spans="1:66" ht="81" customHeight="1" x14ac:dyDescent="0.2">
      <c r="A45" s="129"/>
      <c r="B45" s="42" t="s">
        <v>11</v>
      </c>
      <c r="C45" s="48" t="s">
        <v>11</v>
      </c>
      <c r="D45" s="49">
        <f t="shared" si="81"/>
        <v>329690.7</v>
      </c>
      <c r="E45" s="23"/>
      <c r="F45" s="23"/>
      <c r="G45" s="23"/>
      <c r="H45" s="56"/>
      <c r="I45" s="56"/>
      <c r="J45" s="56"/>
      <c r="K45" s="49">
        <v>0</v>
      </c>
      <c r="L45" s="49">
        <v>0</v>
      </c>
      <c r="M45" s="49">
        <v>0</v>
      </c>
      <c r="N45" s="49">
        <v>0</v>
      </c>
      <c r="O45" s="57">
        <v>0</v>
      </c>
      <c r="P45" s="57">
        <v>0</v>
      </c>
      <c r="Q45" s="57">
        <v>0</v>
      </c>
      <c r="R45" s="49">
        <f>S45+T45+U45+V45+W45+X45+Y45+Z45</f>
        <v>0.8</v>
      </c>
      <c r="S45" s="49">
        <v>0</v>
      </c>
      <c r="T45" s="49">
        <v>0</v>
      </c>
      <c r="U45" s="49">
        <v>0</v>
      </c>
      <c r="V45" s="49">
        <v>0.8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50">
        <v>0</v>
      </c>
      <c r="AD45" s="50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f>AJ45+AK45+AL45+AM45+AN45+AO45+AP45+AQ45</f>
        <v>81684.2</v>
      </c>
      <c r="AJ45" s="49">
        <v>0</v>
      </c>
      <c r="AK45" s="49">
        <v>59352</v>
      </c>
      <c r="AL45" s="49">
        <v>22332.2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50">
        <f>AT45+AU45</f>
        <v>248005.7</v>
      </c>
      <c r="AS45" s="50">
        <v>0</v>
      </c>
      <c r="AT45" s="50">
        <v>209680.4</v>
      </c>
      <c r="AU45" s="50">
        <v>38325.300000000003</v>
      </c>
      <c r="AV45" s="50">
        <v>0</v>
      </c>
      <c r="AW45" s="50">
        <v>0</v>
      </c>
      <c r="AX45" s="50">
        <v>0</v>
      </c>
      <c r="AY45" s="50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49">
        <v>0</v>
      </c>
      <c r="BN45" s="49">
        <v>0</v>
      </c>
    </row>
    <row r="46" spans="1:66" ht="81" customHeight="1" x14ac:dyDescent="0.2">
      <c r="A46" s="130"/>
      <c r="B46" s="86" t="s">
        <v>7</v>
      </c>
      <c r="C46" s="86" t="s">
        <v>7</v>
      </c>
      <c r="D46" s="49">
        <f t="shared" si="81"/>
        <v>32209.199999999997</v>
      </c>
      <c r="E46" s="85"/>
      <c r="F46" s="85"/>
      <c r="G46" s="85"/>
      <c r="H46" s="88"/>
      <c r="I46" s="88"/>
      <c r="J46" s="88"/>
      <c r="K46" s="49">
        <v>0</v>
      </c>
      <c r="L46" s="49"/>
      <c r="M46" s="49"/>
      <c r="N46" s="49"/>
      <c r="O46" s="57"/>
      <c r="P46" s="57"/>
      <c r="Q46" s="57"/>
      <c r="R46" s="49">
        <v>0</v>
      </c>
      <c r="S46" s="49"/>
      <c r="T46" s="49"/>
      <c r="U46" s="49"/>
      <c r="V46" s="49"/>
      <c r="W46" s="49"/>
      <c r="X46" s="49"/>
      <c r="Y46" s="49"/>
      <c r="Z46" s="49"/>
      <c r="AA46" s="49">
        <v>0</v>
      </c>
      <c r="AB46" s="49"/>
      <c r="AC46" s="50"/>
      <c r="AD46" s="50"/>
      <c r="AE46" s="49"/>
      <c r="AF46" s="49"/>
      <c r="AG46" s="49"/>
      <c r="AH46" s="49"/>
      <c r="AI46" s="49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49"/>
      <c r="AP46" s="49"/>
      <c r="AQ46" s="49">
        <v>0</v>
      </c>
      <c r="AR46" s="50">
        <f>AT46+AU46+AV46+AW46+AX46</f>
        <v>32209.199999999997</v>
      </c>
      <c r="AS46" s="50"/>
      <c r="AT46" s="50">
        <v>16992.8</v>
      </c>
      <c r="AU46" s="50">
        <v>15216.4</v>
      </c>
      <c r="AV46" s="50">
        <v>0</v>
      </c>
      <c r="AW46" s="50">
        <v>0</v>
      </c>
      <c r="AX46" s="50">
        <v>0</v>
      </c>
      <c r="AY46" s="50">
        <v>0</v>
      </c>
      <c r="AZ46" s="49"/>
      <c r="BA46" s="49">
        <v>0</v>
      </c>
      <c r="BB46" s="49">
        <v>0</v>
      </c>
      <c r="BC46" s="49">
        <v>0</v>
      </c>
      <c r="BD46" s="49">
        <v>0</v>
      </c>
      <c r="BE46" s="49">
        <v>0</v>
      </c>
      <c r="BF46" s="49">
        <v>0</v>
      </c>
      <c r="BG46" s="49">
        <v>0</v>
      </c>
      <c r="BH46" s="49"/>
      <c r="BI46" s="49">
        <v>0</v>
      </c>
      <c r="BJ46" s="49">
        <v>0</v>
      </c>
      <c r="BK46" s="49">
        <v>0</v>
      </c>
      <c r="BL46" s="49">
        <v>0</v>
      </c>
      <c r="BM46" s="49">
        <v>0</v>
      </c>
      <c r="BN46" s="49">
        <v>0</v>
      </c>
    </row>
    <row r="47" spans="1:66" ht="78" customHeight="1" x14ac:dyDescent="0.2">
      <c r="A47" s="46" t="s">
        <v>39</v>
      </c>
      <c r="B47" s="42" t="s">
        <v>11</v>
      </c>
      <c r="C47" s="42" t="s">
        <v>7</v>
      </c>
      <c r="D47" s="23">
        <f t="shared" si="81"/>
        <v>400</v>
      </c>
      <c r="E47" s="23">
        <v>0</v>
      </c>
      <c r="F47" s="23">
        <v>0</v>
      </c>
      <c r="G47" s="23">
        <v>0</v>
      </c>
      <c r="H47" s="45"/>
      <c r="I47" s="45"/>
      <c r="J47" s="45"/>
      <c r="K47" s="45">
        <f t="shared" si="71"/>
        <v>200</v>
      </c>
      <c r="L47" s="23">
        <v>0</v>
      </c>
      <c r="M47" s="23">
        <v>0</v>
      </c>
      <c r="N47" s="23">
        <v>100</v>
      </c>
      <c r="O47" s="45">
        <v>100</v>
      </c>
      <c r="P47" s="45">
        <v>0</v>
      </c>
      <c r="Q47" s="45">
        <v>0</v>
      </c>
      <c r="R47" s="45">
        <f t="shared" ref="R47:R74" si="82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5">
        <v>100</v>
      </c>
      <c r="X47" s="45">
        <v>0</v>
      </c>
      <c r="Y47" s="45">
        <v>0</v>
      </c>
      <c r="Z47" s="45">
        <v>0</v>
      </c>
      <c r="AA47" s="23">
        <f t="shared" ref="AA47:AA74" si="83">AB47+AC47+AD47+AE47+AH47</f>
        <v>0</v>
      </c>
      <c r="AB47" s="23">
        <v>0</v>
      </c>
      <c r="AC47" s="44">
        <v>0</v>
      </c>
      <c r="AD47" s="44">
        <v>0</v>
      </c>
      <c r="AE47" s="45">
        <v>0</v>
      </c>
      <c r="AF47" s="45">
        <v>0</v>
      </c>
      <c r="AG47" s="45">
        <v>0</v>
      </c>
      <c r="AH47" s="45">
        <v>0</v>
      </c>
      <c r="AI47" s="23">
        <f t="shared" ref="AI47" si="84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105">
        <f>AS47+AT47+AU47+AV47+BF47</f>
        <v>0</v>
      </c>
      <c r="AS47" s="105">
        <v>0</v>
      </c>
      <c r="AT47" s="105">
        <v>0</v>
      </c>
      <c r="AU47" s="105">
        <v>0</v>
      </c>
      <c r="AV47" s="105">
        <v>0</v>
      </c>
      <c r="AW47" s="105">
        <v>0</v>
      </c>
      <c r="AX47" s="105">
        <v>0</v>
      </c>
      <c r="AY47" s="105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5">
        <f>BH47+BK47+BL47+BN47+BT47</f>
        <v>0</v>
      </c>
      <c r="BH47" s="85">
        <v>0</v>
      </c>
      <c r="BI47" s="85">
        <v>0</v>
      </c>
      <c r="BJ47" s="85">
        <v>0</v>
      </c>
      <c r="BK47" s="85">
        <v>0</v>
      </c>
      <c r="BL47" s="85">
        <v>0</v>
      </c>
      <c r="BM47" s="85">
        <v>0</v>
      </c>
      <c r="BN47" s="85">
        <v>0</v>
      </c>
    </row>
    <row r="48" spans="1:66" ht="78" customHeight="1" x14ac:dyDescent="0.2">
      <c r="A48" s="46" t="s">
        <v>49</v>
      </c>
      <c r="B48" s="42" t="s">
        <v>54</v>
      </c>
      <c r="C48" s="42" t="s">
        <v>7</v>
      </c>
      <c r="D48" s="23">
        <f>K48+R48+AA48+AI48+AR48+AY48+BG48</f>
        <v>4268.2</v>
      </c>
      <c r="E48" s="23"/>
      <c r="F48" s="23"/>
      <c r="G48" s="23"/>
      <c r="H48" s="55"/>
      <c r="I48" s="55"/>
      <c r="J48" s="55"/>
      <c r="K48" s="45">
        <f>L48+M48+N48+O48+P48+Q48</f>
        <v>157.1</v>
      </c>
      <c r="L48" s="23">
        <v>0</v>
      </c>
      <c r="M48" s="23">
        <v>149.19999999999999</v>
      </c>
      <c r="N48" s="23">
        <v>7.9</v>
      </c>
      <c r="O48" s="45">
        <v>0</v>
      </c>
      <c r="P48" s="45">
        <v>0</v>
      </c>
      <c r="Q48" s="45">
        <v>0</v>
      </c>
      <c r="R48" s="45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5">
        <v>28</v>
      </c>
      <c r="X48" s="45"/>
      <c r="Y48" s="45">
        <v>17.3</v>
      </c>
      <c r="Z48" s="45">
        <v>0</v>
      </c>
      <c r="AA48" s="23">
        <f>AC48+AD48+AE48+AF48</f>
        <v>1605.8999999999999</v>
      </c>
      <c r="AB48" s="23">
        <v>0</v>
      </c>
      <c r="AC48" s="44">
        <v>1525.6</v>
      </c>
      <c r="AD48" s="44">
        <v>35</v>
      </c>
      <c r="AE48" s="45">
        <v>28</v>
      </c>
      <c r="AF48" s="45">
        <v>17.3</v>
      </c>
      <c r="AG48" s="45">
        <v>0</v>
      </c>
      <c r="AH48" s="45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105">
        <f>AT48+AU48+AV48+AW48+AX48</f>
        <v>352.6</v>
      </c>
      <c r="AS48" s="105">
        <v>0</v>
      </c>
      <c r="AT48" s="105">
        <v>329.3</v>
      </c>
      <c r="AU48" s="105">
        <v>6</v>
      </c>
      <c r="AV48" s="105">
        <v>0</v>
      </c>
      <c r="AW48" s="105">
        <v>17.3</v>
      </c>
      <c r="AX48" s="105">
        <v>0</v>
      </c>
      <c r="AY48" s="105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5">
        <f>BH48+BK48+BL48+BN48+BT48</f>
        <v>0</v>
      </c>
      <c r="BH48" s="85">
        <v>0</v>
      </c>
      <c r="BI48" s="85">
        <v>0</v>
      </c>
      <c r="BJ48" s="85">
        <v>0</v>
      </c>
      <c r="BK48" s="85">
        <v>0</v>
      </c>
      <c r="BL48" s="85">
        <v>0</v>
      </c>
      <c r="BM48" s="85">
        <v>0</v>
      </c>
      <c r="BN48" s="85">
        <v>0</v>
      </c>
    </row>
    <row r="49" spans="1:67" ht="67.5" customHeight="1" x14ac:dyDescent="0.2">
      <c r="A49" s="46" t="s">
        <v>40</v>
      </c>
      <c r="B49" s="42" t="s">
        <v>11</v>
      </c>
      <c r="C49" s="48" t="s">
        <v>11</v>
      </c>
      <c r="D49" s="23">
        <f t="shared" si="81"/>
        <v>8259.2999999999993</v>
      </c>
      <c r="E49" s="23"/>
      <c r="F49" s="23"/>
      <c r="G49" s="23"/>
      <c r="H49" s="55"/>
      <c r="I49" s="55"/>
      <c r="J49" s="55"/>
      <c r="K49" s="45">
        <f>N49</f>
        <v>92.1</v>
      </c>
      <c r="L49" s="23">
        <v>0</v>
      </c>
      <c r="M49" s="23">
        <v>0</v>
      </c>
      <c r="N49" s="23">
        <v>92.1</v>
      </c>
      <c r="O49" s="55">
        <v>0</v>
      </c>
      <c r="P49" s="55">
        <v>0</v>
      </c>
      <c r="Q49" s="55">
        <v>0</v>
      </c>
      <c r="R49" s="45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5">
        <v>0</v>
      </c>
      <c r="X49" s="55">
        <v>0</v>
      </c>
      <c r="Y49" s="55">
        <v>0</v>
      </c>
      <c r="Z49" s="55">
        <v>0</v>
      </c>
      <c r="AA49" s="23">
        <f>AB49+AC49+AD49+AE49+AF49+AH49</f>
        <v>0</v>
      </c>
      <c r="AB49" s="23">
        <v>0</v>
      </c>
      <c r="AC49" s="44">
        <v>0</v>
      </c>
      <c r="AD49" s="44">
        <v>0</v>
      </c>
      <c r="AE49" s="45">
        <v>0</v>
      </c>
      <c r="AF49" s="45">
        <v>0</v>
      </c>
      <c r="AG49" s="45">
        <v>0</v>
      </c>
      <c r="AH49" s="45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105">
        <f>AS49+AT49+AU49+AV49+AW49+AX49</f>
        <v>242.8</v>
      </c>
      <c r="AS49" s="105">
        <v>0</v>
      </c>
      <c r="AT49" s="105">
        <v>240.4</v>
      </c>
      <c r="AU49" s="105">
        <v>2.4</v>
      </c>
      <c r="AV49" s="105">
        <v>0</v>
      </c>
      <c r="AW49" s="105">
        <v>0</v>
      </c>
      <c r="AX49" s="105">
        <v>0</v>
      </c>
      <c r="AY49" s="105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5">
        <f>BI49+BJ49+BK49+BL49+BM49+BN49</f>
        <v>4267.6000000000004</v>
      </c>
      <c r="BI49" s="85">
        <v>2735</v>
      </c>
      <c r="BJ49" s="85">
        <v>1490</v>
      </c>
      <c r="BK49" s="85">
        <v>42.6</v>
      </c>
      <c r="BL49" s="85">
        <v>0</v>
      </c>
      <c r="BM49" s="85">
        <v>0</v>
      </c>
      <c r="BN49" s="85">
        <v>0</v>
      </c>
    </row>
    <row r="50" spans="1:67" ht="69.75" customHeight="1" x14ac:dyDescent="0.2">
      <c r="A50" s="46" t="s">
        <v>70</v>
      </c>
      <c r="B50" s="42" t="s">
        <v>11</v>
      </c>
      <c r="C50" s="42" t="s">
        <v>7</v>
      </c>
      <c r="D50" s="23">
        <f t="shared" ref="D50:D72" si="85">K50+R50+AA50+AI50+AR50+AY50</f>
        <v>0</v>
      </c>
      <c r="E50" s="23"/>
      <c r="F50" s="23"/>
      <c r="G50" s="23"/>
      <c r="H50" s="45"/>
      <c r="I50" s="45"/>
      <c r="J50" s="45"/>
      <c r="K50" s="45">
        <f>N50</f>
        <v>0</v>
      </c>
      <c r="L50" s="23">
        <v>0</v>
      </c>
      <c r="M50" s="23">
        <v>0</v>
      </c>
      <c r="N50" s="23">
        <v>0</v>
      </c>
      <c r="O50" s="45">
        <v>0</v>
      </c>
      <c r="P50" s="45">
        <v>0</v>
      </c>
      <c r="Q50" s="45">
        <v>0</v>
      </c>
      <c r="R50" s="45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5">
        <v>0</v>
      </c>
      <c r="X50" s="45">
        <v>0</v>
      </c>
      <c r="Y50" s="45">
        <v>0</v>
      </c>
      <c r="Z50" s="45">
        <v>0</v>
      </c>
      <c r="AA50" s="23">
        <v>0</v>
      </c>
      <c r="AB50" s="23">
        <v>0</v>
      </c>
      <c r="AC50" s="44">
        <v>0</v>
      </c>
      <c r="AD50" s="44">
        <v>0</v>
      </c>
      <c r="AE50" s="45">
        <v>0</v>
      </c>
      <c r="AF50" s="45">
        <v>0</v>
      </c>
      <c r="AG50" s="45">
        <v>0</v>
      </c>
      <c r="AH50" s="45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105">
        <v>0</v>
      </c>
      <c r="AS50" s="105">
        <v>0</v>
      </c>
      <c r="AT50" s="105">
        <v>0</v>
      </c>
      <c r="AU50" s="105">
        <v>0</v>
      </c>
      <c r="AV50" s="105">
        <v>0</v>
      </c>
      <c r="AW50" s="105">
        <v>0</v>
      </c>
      <c r="AX50" s="105">
        <v>0</v>
      </c>
      <c r="AY50" s="105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5">
        <v>0</v>
      </c>
      <c r="BH50" s="85">
        <v>0</v>
      </c>
      <c r="BI50" s="85">
        <v>0</v>
      </c>
      <c r="BJ50" s="85">
        <v>0</v>
      </c>
      <c r="BK50" s="85">
        <v>0</v>
      </c>
      <c r="BL50" s="85">
        <v>0</v>
      </c>
      <c r="BM50" s="85">
        <v>0</v>
      </c>
      <c r="BN50" s="85">
        <v>0</v>
      </c>
    </row>
    <row r="51" spans="1:67" ht="66" customHeight="1" x14ac:dyDescent="0.2">
      <c r="A51" s="46" t="s">
        <v>71</v>
      </c>
      <c r="B51" s="42" t="s">
        <v>54</v>
      </c>
      <c r="C51" s="42" t="s">
        <v>7</v>
      </c>
      <c r="D51" s="23">
        <f t="shared" si="85"/>
        <v>4384</v>
      </c>
      <c r="E51" s="23"/>
      <c r="F51" s="23"/>
      <c r="G51" s="23"/>
      <c r="H51" s="45"/>
      <c r="I51" s="45"/>
      <c r="J51" s="45"/>
      <c r="K51" s="45">
        <f>N51</f>
        <v>0</v>
      </c>
      <c r="L51" s="23">
        <v>0</v>
      </c>
      <c r="M51" s="23">
        <v>0</v>
      </c>
      <c r="N51" s="23">
        <v>0</v>
      </c>
      <c r="O51" s="45">
        <v>0</v>
      </c>
      <c r="P51" s="45">
        <v>0</v>
      </c>
      <c r="Q51" s="45">
        <v>0</v>
      </c>
      <c r="R51" s="45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5">
        <v>0</v>
      </c>
      <c r="X51" s="45">
        <v>0</v>
      </c>
      <c r="Y51" s="45">
        <v>0</v>
      </c>
      <c r="Z51" s="45">
        <v>0</v>
      </c>
      <c r="AA51" s="23">
        <f>AE51</f>
        <v>2892.7</v>
      </c>
      <c r="AB51" s="23">
        <v>0</v>
      </c>
      <c r="AC51" s="44">
        <v>0</v>
      </c>
      <c r="AD51" s="44">
        <v>0</v>
      </c>
      <c r="AE51" s="45">
        <v>2892.7</v>
      </c>
      <c r="AF51" s="45">
        <v>0</v>
      </c>
      <c r="AG51" s="45">
        <v>0</v>
      </c>
      <c r="AH51" s="45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105">
        <f>AT51+AU51+AV51+AW51+AX51</f>
        <v>97</v>
      </c>
      <c r="AS51" s="105">
        <v>0</v>
      </c>
      <c r="AT51" s="105">
        <v>0</v>
      </c>
      <c r="AU51" s="105">
        <v>0</v>
      </c>
      <c r="AV51" s="105">
        <v>97</v>
      </c>
      <c r="AW51" s="105">
        <v>0</v>
      </c>
      <c r="AX51" s="105">
        <v>0</v>
      </c>
      <c r="AY51" s="105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5">
        <v>0</v>
      </c>
      <c r="BH51" s="85">
        <v>0</v>
      </c>
      <c r="BI51" s="85">
        <v>0</v>
      </c>
      <c r="BJ51" s="85">
        <v>0</v>
      </c>
      <c r="BK51" s="85">
        <v>0</v>
      </c>
      <c r="BL51" s="85">
        <v>0</v>
      </c>
      <c r="BM51" s="85">
        <v>0</v>
      </c>
      <c r="BN51" s="85">
        <v>0</v>
      </c>
    </row>
    <row r="52" spans="1:67" ht="70.5" customHeight="1" x14ac:dyDescent="0.2">
      <c r="A52" s="121" t="s">
        <v>42</v>
      </c>
      <c r="B52" s="42" t="s">
        <v>11</v>
      </c>
      <c r="C52" s="42" t="s">
        <v>7</v>
      </c>
      <c r="D52" s="23">
        <f t="shared" si="85"/>
        <v>104119.6</v>
      </c>
      <c r="E52" s="23"/>
      <c r="F52" s="23"/>
      <c r="G52" s="23"/>
      <c r="H52" s="55"/>
      <c r="I52" s="55"/>
      <c r="J52" s="55"/>
      <c r="K52" s="45">
        <f>M52+N52</f>
        <v>78144.100000000006</v>
      </c>
      <c r="L52" s="23">
        <v>0</v>
      </c>
      <c r="M52" s="23">
        <v>74236.800000000003</v>
      </c>
      <c r="N52" s="23">
        <v>3907.3</v>
      </c>
      <c r="O52" s="55">
        <v>0</v>
      </c>
      <c r="P52" s="55"/>
      <c r="Q52" s="55"/>
      <c r="R52" s="45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5">
        <v>0</v>
      </c>
      <c r="X52" s="45">
        <v>0</v>
      </c>
      <c r="Y52" s="45">
        <v>0</v>
      </c>
      <c r="Z52" s="45">
        <v>0</v>
      </c>
      <c r="AA52" s="23">
        <v>0</v>
      </c>
      <c r="AB52" s="23">
        <v>0</v>
      </c>
      <c r="AC52" s="44">
        <v>0</v>
      </c>
      <c r="AD52" s="44">
        <v>0</v>
      </c>
      <c r="AE52" s="45">
        <v>0</v>
      </c>
      <c r="AF52" s="45">
        <v>0</v>
      </c>
      <c r="AG52" s="45">
        <v>0</v>
      </c>
      <c r="AH52" s="45">
        <v>0</v>
      </c>
      <c r="AI52" s="58">
        <f>AJ52+AK52+AL52+AM52+AN52+AO52+AP52+AQ52</f>
        <v>0</v>
      </c>
      <c r="AJ52" s="45">
        <v>0</v>
      </c>
      <c r="AK52" s="45">
        <v>0</v>
      </c>
      <c r="AL52" s="45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105">
        <v>0</v>
      </c>
      <c r="AS52" s="105">
        <v>0</v>
      </c>
      <c r="AT52" s="105">
        <v>0</v>
      </c>
      <c r="AU52" s="105">
        <v>0</v>
      </c>
      <c r="AV52" s="105">
        <v>0</v>
      </c>
      <c r="AW52" s="105">
        <v>0</v>
      </c>
      <c r="AX52" s="105">
        <v>0</v>
      </c>
      <c r="AY52" s="105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5">
        <v>0</v>
      </c>
      <c r="BH52" s="85">
        <v>0</v>
      </c>
      <c r="BI52" s="85">
        <v>0</v>
      </c>
      <c r="BJ52" s="85">
        <v>0</v>
      </c>
      <c r="BK52" s="85">
        <v>0</v>
      </c>
      <c r="BL52" s="85">
        <v>0</v>
      </c>
      <c r="BM52" s="85">
        <v>0</v>
      </c>
      <c r="BN52" s="85">
        <v>0</v>
      </c>
    </row>
    <row r="53" spans="1:67" ht="76.5" customHeight="1" x14ac:dyDescent="0.2">
      <c r="A53" s="122"/>
      <c r="B53" s="42" t="s">
        <v>11</v>
      </c>
      <c r="C53" s="42" t="s">
        <v>11</v>
      </c>
      <c r="D53" s="23">
        <f t="shared" si="85"/>
        <v>72231.599999999991</v>
      </c>
      <c r="E53" s="23"/>
      <c r="F53" s="23"/>
      <c r="G53" s="23"/>
      <c r="H53" s="55"/>
      <c r="I53" s="55"/>
      <c r="J53" s="55"/>
      <c r="K53" s="45">
        <f>M53+N53</f>
        <v>15280.400000000001</v>
      </c>
      <c r="L53" s="23">
        <v>0</v>
      </c>
      <c r="M53" s="23">
        <v>14463.2</v>
      </c>
      <c r="N53" s="23">
        <v>817.2</v>
      </c>
      <c r="O53" s="55">
        <v>0</v>
      </c>
      <c r="P53" s="55">
        <v>0</v>
      </c>
      <c r="Q53" s="55">
        <v>0</v>
      </c>
      <c r="R53" s="45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5">
        <v>0</v>
      </c>
      <c r="X53" s="55">
        <v>0</v>
      </c>
      <c r="Y53" s="55">
        <v>0</v>
      </c>
      <c r="Z53" s="55">
        <v>0</v>
      </c>
      <c r="AA53" s="23">
        <f>AB53+AC53+AD53</f>
        <v>30990.799999999999</v>
      </c>
      <c r="AB53" s="23">
        <v>0</v>
      </c>
      <c r="AC53" s="44">
        <v>29441.3</v>
      </c>
      <c r="AD53" s="44">
        <v>1549.5</v>
      </c>
      <c r="AE53" s="45">
        <v>0</v>
      </c>
      <c r="AF53" s="45">
        <v>0</v>
      </c>
      <c r="AG53" s="45">
        <v>0</v>
      </c>
      <c r="AH53" s="45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105">
        <f>AS53+AT53+AU53+AV53+AW53+AX53</f>
        <v>1260.4000000000001</v>
      </c>
      <c r="AS53" s="105">
        <v>0</v>
      </c>
      <c r="AT53" s="105">
        <v>1197.4000000000001</v>
      </c>
      <c r="AU53" s="105">
        <v>63</v>
      </c>
      <c r="AV53" s="105">
        <v>0</v>
      </c>
      <c r="AW53" s="105">
        <v>0</v>
      </c>
      <c r="AX53" s="105">
        <v>0</v>
      </c>
      <c r="AY53" s="105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5">
        <v>0</v>
      </c>
      <c r="BH53" s="85">
        <v>0</v>
      </c>
      <c r="BI53" s="85">
        <v>0</v>
      </c>
      <c r="BJ53" s="85">
        <v>0</v>
      </c>
      <c r="BK53" s="85">
        <v>0</v>
      </c>
      <c r="BL53" s="85">
        <v>0</v>
      </c>
      <c r="BM53" s="85">
        <v>0</v>
      </c>
      <c r="BN53" s="85">
        <v>0</v>
      </c>
    </row>
    <row r="54" spans="1:67" s="5" customFormat="1" ht="38.25" x14ac:dyDescent="0.2">
      <c r="A54" s="118" t="s">
        <v>31</v>
      </c>
      <c r="B54" s="38"/>
      <c r="C54" s="38" t="s">
        <v>6</v>
      </c>
      <c r="D54" s="78">
        <f t="shared" ref="D54:D71" si="86">K54+R54+AA54+AI54+AR54+AY54+BG54</f>
        <v>540254.99999999988</v>
      </c>
      <c r="E54" s="78">
        <f t="shared" ref="E54:J54" si="87">SUM(E57:E62)</f>
        <v>0</v>
      </c>
      <c r="F54" s="78">
        <f t="shared" si="87"/>
        <v>59064.11</v>
      </c>
      <c r="G54" s="78">
        <f t="shared" si="87"/>
        <v>2681.6</v>
      </c>
      <c r="H54" s="78">
        <f t="shared" si="87"/>
        <v>261.42900000000003</v>
      </c>
      <c r="I54" s="78">
        <f t="shared" si="87"/>
        <v>76.899999999999991</v>
      </c>
      <c r="J54" s="78">
        <f t="shared" si="87"/>
        <v>6.3</v>
      </c>
      <c r="K54" s="78">
        <f>L54+M54+N54+O54+P54+Q54</f>
        <v>69656.899999999994</v>
      </c>
      <c r="L54" s="78">
        <f t="shared" ref="L54:M54" si="88">L57+L58+L59+L61+L62</f>
        <v>0</v>
      </c>
      <c r="M54" s="78">
        <f t="shared" si="88"/>
        <v>17644.2</v>
      </c>
      <c r="N54" s="78">
        <f>N57+N58+N59+N61+N62</f>
        <v>21487.600000000002</v>
      </c>
      <c r="O54" s="78">
        <f>O57+O58+O59+O61+O62</f>
        <v>30292.2</v>
      </c>
      <c r="P54" s="78">
        <f>SUM(P57:P62)</f>
        <v>65.900000000000006</v>
      </c>
      <c r="Q54" s="78">
        <f>SUM(Q57:Q62)</f>
        <v>167</v>
      </c>
      <c r="R54" s="78">
        <f>S54+T54+U54+V54+W54+Y54+Z54</f>
        <v>82971.199999999997</v>
      </c>
      <c r="S54" s="78">
        <f t="shared" ref="S54:Z54" si="89">S57+S58+S59+S61+S62</f>
        <v>0</v>
      </c>
      <c r="T54" s="78">
        <f t="shared" si="89"/>
        <v>0</v>
      </c>
      <c r="U54" s="78">
        <f t="shared" si="89"/>
        <v>19068</v>
      </c>
      <c r="V54" s="78">
        <f>V57+V58+V59+V61+V62</f>
        <v>23246.799999999999</v>
      </c>
      <c r="W54" s="78">
        <f>W57+W58+W59+W61+W62</f>
        <v>40412.300000000003</v>
      </c>
      <c r="X54" s="78">
        <f t="shared" si="89"/>
        <v>0</v>
      </c>
      <c r="Y54" s="78">
        <f t="shared" si="89"/>
        <v>81.2</v>
      </c>
      <c r="Z54" s="78">
        <f t="shared" si="89"/>
        <v>162.9</v>
      </c>
      <c r="AA54" s="78">
        <f>AB54+AC54+AD54+AE54+AF54+AH54</f>
        <v>136123.99999999997</v>
      </c>
      <c r="AB54" s="78">
        <f t="shared" ref="AB54" si="90">AB57+AB58+AB59+AB61+AB62</f>
        <v>0</v>
      </c>
      <c r="AC54" s="79">
        <f t="shared" ref="AC54:AH54" si="91">AC55+AC56</f>
        <v>109232.7</v>
      </c>
      <c r="AD54" s="79">
        <f>AD55+AD56</f>
        <v>22798.6</v>
      </c>
      <c r="AE54" s="78">
        <f t="shared" si="91"/>
        <v>3812.9</v>
      </c>
      <c r="AF54" s="78">
        <f t="shared" si="91"/>
        <v>97.9</v>
      </c>
      <c r="AG54" s="78">
        <f t="shared" si="91"/>
        <v>0</v>
      </c>
      <c r="AH54" s="78">
        <f t="shared" si="91"/>
        <v>181.9</v>
      </c>
      <c r="AI54" s="78">
        <f>AJ54+AK54+AL54+AM54+AN54+AQ54</f>
        <v>51812.100000000006</v>
      </c>
      <c r="AJ54" s="78">
        <f t="shared" ref="AJ54:AQ54" si="92">AJ57+AJ58+AJ59+AJ61+AJ62</f>
        <v>0</v>
      </c>
      <c r="AK54" s="78">
        <f>AK57+AK58+AK59+AK61+AK62+AK67</f>
        <v>19266.400000000001</v>
      </c>
      <c r="AL54" s="78">
        <f>AL57+AL58+AL59+AL61+AL62+AL66</f>
        <v>26364.899999999998</v>
      </c>
      <c r="AM54" s="78">
        <f t="shared" si="92"/>
        <v>5891</v>
      </c>
      <c r="AN54" s="78">
        <f t="shared" si="92"/>
        <v>97.9</v>
      </c>
      <c r="AO54" s="78">
        <f t="shared" si="92"/>
        <v>0</v>
      </c>
      <c r="AP54" s="78">
        <f t="shared" si="92"/>
        <v>0</v>
      </c>
      <c r="AQ54" s="78">
        <f t="shared" si="92"/>
        <v>191.9</v>
      </c>
      <c r="AR54" s="79">
        <f>AS54+AT54+AU54+AV54+AW54+AX54</f>
        <v>98043.699999999983</v>
      </c>
      <c r="AS54" s="79">
        <f t="shared" ref="AS54:AX54" si="93">AS57+AS58+AS59+AS61+AS62</f>
        <v>0</v>
      </c>
      <c r="AT54" s="79">
        <f>AT57+AT58+AT59+AT61+AT62+AT67</f>
        <v>46628.9</v>
      </c>
      <c r="AU54" s="79">
        <f>AU57+AU58+AU59+AU61+AU62+AU66+AU67+AU60</f>
        <v>47316.6</v>
      </c>
      <c r="AV54" s="79">
        <f t="shared" si="93"/>
        <v>3930.9</v>
      </c>
      <c r="AW54" s="79">
        <f t="shared" si="93"/>
        <v>6.9</v>
      </c>
      <c r="AX54" s="79">
        <f t="shared" si="93"/>
        <v>160.4</v>
      </c>
      <c r="AY54" s="79">
        <f>AY57+AY58+AY59+AY61+AY62</f>
        <v>50047.5</v>
      </c>
      <c r="AZ54" s="78">
        <f t="shared" ref="AZ54:BF54" si="94">AZ57+AZ58+AZ59+AZ61+AZ62</f>
        <v>0</v>
      </c>
      <c r="BA54" s="78">
        <v>0</v>
      </c>
      <c r="BB54" s="78">
        <f>BB57+BB58+BB59+BB61+BB62</f>
        <v>17967.3</v>
      </c>
      <c r="BC54" s="78">
        <f t="shared" si="94"/>
        <v>27776.400000000001</v>
      </c>
      <c r="BD54" s="78">
        <f t="shared" si="94"/>
        <v>4095</v>
      </c>
      <c r="BE54" s="78">
        <f t="shared" si="94"/>
        <v>6.9</v>
      </c>
      <c r="BF54" s="78">
        <f t="shared" si="94"/>
        <v>201.9</v>
      </c>
      <c r="BG54" s="78">
        <f>BG57+BG58+BG59+BG61+BG62</f>
        <v>51599.600000000006</v>
      </c>
      <c r="BH54" s="78">
        <f t="shared" ref="BH54" si="95">BH57+BH58+BH59+BH61+BH62</f>
        <v>0</v>
      </c>
      <c r="BI54" s="78">
        <v>0</v>
      </c>
      <c r="BJ54" s="78">
        <f>BJ57+BJ58+BJ59+BJ61+BJ62</f>
        <v>17945.5</v>
      </c>
      <c r="BK54" s="78">
        <f t="shared" ref="BK54:BN54" si="96">BK57+BK58+BK59+BK61+BK62</f>
        <v>29152.400000000001</v>
      </c>
      <c r="BL54" s="78">
        <f t="shared" si="96"/>
        <v>4292.8999999999996</v>
      </c>
      <c r="BM54" s="78">
        <f t="shared" si="96"/>
        <v>6.9</v>
      </c>
      <c r="BN54" s="78">
        <f t="shared" si="96"/>
        <v>201.9</v>
      </c>
      <c r="BO54" s="92"/>
    </row>
    <row r="55" spans="1:67" s="5" customFormat="1" ht="91.5" customHeight="1" x14ac:dyDescent="0.2">
      <c r="A55" s="125"/>
      <c r="B55" s="38" t="s">
        <v>83</v>
      </c>
      <c r="C55" s="38" t="s">
        <v>7</v>
      </c>
      <c r="D55" s="78">
        <f t="shared" si="86"/>
        <v>539590.39999999991</v>
      </c>
      <c r="E55" s="78"/>
      <c r="F55" s="78"/>
      <c r="G55" s="78"/>
      <c r="H55" s="78"/>
      <c r="I55" s="78"/>
      <c r="J55" s="78"/>
      <c r="K55" s="78">
        <f>L55+M55+N55+O55+P55+Q55</f>
        <v>69656.899999999994</v>
      </c>
      <c r="L55" s="78">
        <f>L57+L58+L59+L61+L62+L63+L64</f>
        <v>0</v>
      </c>
      <c r="M55" s="78">
        <f>M57+M58+M59+M61+M62+M63+M64</f>
        <v>17644.2</v>
      </c>
      <c r="N55" s="78">
        <f t="shared" ref="N55:Q55" si="97">N57+N58+N59+N61+N62+N63+N64</f>
        <v>21487.600000000002</v>
      </c>
      <c r="O55" s="78">
        <f t="shared" si="97"/>
        <v>30292.2</v>
      </c>
      <c r="P55" s="78">
        <f t="shared" si="97"/>
        <v>65.900000000000006</v>
      </c>
      <c r="Q55" s="78">
        <f t="shared" si="97"/>
        <v>167</v>
      </c>
      <c r="R55" s="78">
        <f>S55+T55+U55+V55+W55+X55+Y55+Z55</f>
        <v>82971.199999999997</v>
      </c>
      <c r="S55" s="78">
        <f t="shared" ref="S55:Z55" si="98">S57+S58+S59+S61+S62+S63+S64</f>
        <v>0</v>
      </c>
      <c r="T55" s="78">
        <f t="shared" si="98"/>
        <v>0</v>
      </c>
      <c r="U55" s="78">
        <f t="shared" si="98"/>
        <v>19068</v>
      </c>
      <c r="V55" s="78">
        <f t="shared" si="98"/>
        <v>23246.799999999999</v>
      </c>
      <c r="W55" s="78">
        <f t="shared" si="98"/>
        <v>40412.300000000003</v>
      </c>
      <c r="X55" s="78">
        <f t="shared" si="98"/>
        <v>0</v>
      </c>
      <c r="Y55" s="78">
        <f t="shared" si="98"/>
        <v>81.2</v>
      </c>
      <c r="Z55" s="78">
        <f t="shared" si="98"/>
        <v>162.9</v>
      </c>
      <c r="AA55" s="78">
        <f>AB55+AC55+AD55+AE55+AF55+AG55+AH55</f>
        <v>135519.4</v>
      </c>
      <c r="AB55" s="78">
        <f t="shared" ref="AB55:AH55" si="99">AB57+AB58+AB59+AB61+AB62+AB63+AB64</f>
        <v>0</v>
      </c>
      <c r="AC55" s="78">
        <f t="shared" si="99"/>
        <v>109232.7</v>
      </c>
      <c r="AD55" s="78">
        <f>AD57+AD58+AD59+AD61+AD62+AD63+AD64</f>
        <v>22194</v>
      </c>
      <c r="AE55" s="78">
        <f>AE58+AE61</f>
        <v>3812.9</v>
      </c>
      <c r="AF55" s="78">
        <f t="shared" si="99"/>
        <v>97.9</v>
      </c>
      <c r="AG55" s="78">
        <f t="shared" si="99"/>
        <v>0</v>
      </c>
      <c r="AH55" s="78">
        <f t="shared" si="99"/>
        <v>181.9</v>
      </c>
      <c r="AI55" s="78">
        <f>AJ55+AK55+AL55+AM55+AN55+AO55+AP55+AQ55</f>
        <v>51812.100000000006</v>
      </c>
      <c r="AJ55" s="78">
        <f t="shared" ref="AJ55:AQ55" si="100">AJ57+AJ58+AJ59+AJ61+AJ62+AJ63+AJ64</f>
        <v>0</v>
      </c>
      <c r="AK55" s="78">
        <f>AK57+AK58+AK59+AK61+AK62+AK63+AK64+AK67</f>
        <v>19266.400000000001</v>
      </c>
      <c r="AL55" s="78">
        <f>AL57+AL58+AL59+AL61+AL62+AL63+AL64+AL66</f>
        <v>26364.899999999998</v>
      </c>
      <c r="AM55" s="78">
        <f t="shared" si="100"/>
        <v>5891</v>
      </c>
      <c r="AN55" s="78">
        <f t="shared" si="100"/>
        <v>97.9</v>
      </c>
      <c r="AO55" s="78">
        <f t="shared" si="100"/>
        <v>0</v>
      </c>
      <c r="AP55" s="78">
        <f t="shared" si="100"/>
        <v>0</v>
      </c>
      <c r="AQ55" s="78">
        <f t="shared" si="100"/>
        <v>191.9</v>
      </c>
      <c r="AR55" s="79">
        <f>AS55+AT55+AU55+AV55+AW55+AX55</f>
        <v>97983.699999999983</v>
      </c>
      <c r="AS55" s="79">
        <f t="shared" ref="AS55:AX55" si="101">AS57+AS58+AS59+AS61+AS62+AS63+AS64</f>
        <v>0</v>
      </c>
      <c r="AT55" s="79">
        <f>AT57+AT58+AT59+AT61+AT62+AT63+AT64+AT67</f>
        <v>46628.9</v>
      </c>
      <c r="AU55" s="79">
        <f>AU57+AU58+AU59+AU61+AU62+AU63+AU64+AU66+AU67</f>
        <v>47256.6</v>
      </c>
      <c r="AV55" s="79">
        <f t="shared" si="101"/>
        <v>3930.9</v>
      </c>
      <c r="AW55" s="79">
        <f t="shared" si="101"/>
        <v>6.9</v>
      </c>
      <c r="AX55" s="79">
        <f t="shared" si="101"/>
        <v>160.4</v>
      </c>
      <c r="AY55" s="79">
        <f>AY57+AY58+AY59+AY61+AY62+AY63+AY64</f>
        <v>50047.5</v>
      </c>
      <c r="AZ55" s="78">
        <f t="shared" ref="AZ55:BF55" si="102">AZ57+AZ58+AZ59+AZ61+AZ62+AZ63+AZ64</f>
        <v>0</v>
      </c>
      <c r="BA55" s="78">
        <v>0</v>
      </c>
      <c r="BB55" s="78">
        <f>BB57+BB58+BB59+BB61+BB62+BB63+BB64</f>
        <v>17967.3</v>
      </c>
      <c r="BC55" s="78">
        <f t="shared" si="102"/>
        <v>27776.400000000001</v>
      </c>
      <c r="BD55" s="78">
        <f>BD57+BD58+BD59+BD61+BD62+BD63+BD64</f>
        <v>4095</v>
      </c>
      <c r="BE55" s="78">
        <f t="shared" si="102"/>
        <v>6.9</v>
      </c>
      <c r="BF55" s="78">
        <f t="shared" si="102"/>
        <v>201.9</v>
      </c>
      <c r="BG55" s="78">
        <f>BG57+BG58+BG59+BG61+BG62+BG63+BG64</f>
        <v>51599.600000000006</v>
      </c>
      <c r="BH55" s="78">
        <f t="shared" ref="BH55" si="103">BH57+BH58+BH59+BH61+BH62+BH63+BH64</f>
        <v>0</v>
      </c>
      <c r="BI55" s="78">
        <v>0</v>
      </c>
      <c r="BJ55" s="78">
        <f>BJ57+BJ58+BJ59+BJ61+BJ62+BJ63+BJ64</f>
        <v>17945.5</v>
      </c>
      <c r="BK55" s="78">
        <f t="shared" ref="BK55:BN55" si="104">BK57+BK58+BK59+BK61+BK62+BK63+BK64</f>
        <v>29152.400000000001</v>
      </c>
      <c r="BL55" s="78">
        <f t="shared" si="104"/>
        <v>4292.8999999999996</v>
      </c>
      <c r="BM55" s="78">
        <f t="shared" si="104"/>
        <v>6.9</v>
      </c>
      <c r="BN55" s="78">
        <f t="shared" si="104"/>
        <v>201.9</v>
      </c>
    </row>
    <row r="56" spans="1:67" s="5" customFormat="1" ht="54" customHeight="1" x14ac:dyDescent="0.2">
      <c r="A56" s="120"/>
      <c r="B56" s="38" t="s">
        <v>18</v>
      </c>
      <c r="C56" s="38" t="s">
        <v>18</v>
      </c>
      <c r="D56" s="78">
        <f t="shared" si="86"/>
        <v>664.6</v>
      </c>
      <c r="E56" s="78"/>
      <c r="F56" s="78"/>
      <c r="G56" s="78"/>
      <c r="H56" s="78"/>
      <c r="I56" s="78"/>
      <c r="J56" s="78"/>
      <c r="K56" s="78">
        <f>L56+M56+N56+O56+P56+Q56</f>
        <v>0</v>
      </c>
      <c r="L56" s="78">
        <f>L65</f>
        <v>0</v>
      </c>
      <c r="M56" s="78">
        <f t="shared" ref="M56:Q56" si="105">M65</f>
        <v>0</v>
      </c>
      <c r="N56" s="78">
        <f t="shared" si="105"/>
        <v>0</v>
      </c>
      <c r="O56" s="78">
        <f t="shared" si="105"/>
        <v>0</v>
      </c>
      <c r="P56" s="78">
        <f t="shared" si="105"/>
        <v>0</v>
      </c>
      <c r="Q56" s="78">
        <f t="shared" si="105"/>
        <v>0</v>
      </c>
      <c r="R56" s="78">
        <f>S56+T56+U56+V56+W56+X56+Y56+Z56</f>
        <v>0</v>
      </c>
      <c r="S56" s="78">
        <f t="shared" ref="S56:Z56" si="106">S65</f>
        <v>0</v>
      </c>
      <c r="T56" s="78">
        <f t="shared" si="106"/>
        <v>0</v>
      </c>
      <c r="U56" s="78">
        <f t="shared" si="106"/>
        <v>0</v>
      </c>
      <c r="V56" s="78">
        <f t="shared" si="106"/>
        <v>0</v>
      </c>
      <c r="W56" s="78">
        <f t="shared" si="106"/>
        <v>0</v>
      </c>
      <c r="X56" s="78">
        <f t="shared" si="106"/>
        <v>0</v>
      </c>
      <c r="Y56" s="78">
        <f t="shared" si="106"/>
        <v>0</v>
      </c>
      <c r="Z56" s="78">
        <f t="shared" si="106"/>
        <v>0</v>
      </c>
      <c r="AA56" s="78">
        <f>AB56+AC56+AD56+AE56+AF56+AG56+AH56</f>
        <v>604.6</v>
      </c>
      <c r="AB56" s="78">
        <f>AB65</f>
        <v>0</v>
      </c>
      <c r="AC56" s="78">
        <f t="shared" ref="AC56:AH56" si="107">AC65</f>
        <v>0</v>
      </c>
      <c r="AD56" s="78">
        <f t="shared" si="107"/>
        <v>604.6</v>
      </c>
      <c r="AE56" s="78">
        <f t="shared" si="107"/>
        <v>0</v>
      </c>
      <c r="AF56" s="78">
        <f t="shared" si="107"/>
        <v>0</v>
      </c>
      <c r="AG56" s="78">
        <f t="shared" si="107"/>
        <v>0</v>
      </c>
      <c r="AH56" s="78">
        <f t="shared" si="107"/>
        <v>0</v>
      </c>
      <c r="AI56" s="78">
        <f>AJ56+AK56+AL56+AM56+AN56+AO56+AP56+AQ56</f>
        <v>0</v>
      </c>
      <c r="AJ56" s="78">
        <f t="shared" ref="AJ56:AQ56" si="108">AJ65</f>
        <v>0</v>
      </c>
      <c r="AK56" s="78">
        <f t="shared" si="108"/>
        <v>0</v>
      </c>
      <c r="AL56" s="78">
        <f t="shared" si="108"/>
        <v>0</v>
      </c>
      <c r="AM56" s="78">
        <f t="shared" si="108"/>
        <v>0</v>
      </c>
      <c r="AN56" s="78">
        <f t="shared" si="108"/>
        <v>0</v>
      </c>
      <c r="AO56" s="78">
        <f t="shared" si="108"/>
        <v>0</v>
      </c>
      <c r="AP56" s="78">
        <f t="shared" si="108"/>
        <v>0</v>
      </c>
      <c r="AQ56" s="78">
        <f t="shared" si="108"/>
        <v>0</v>
      </c>
      <c r="AR56" s="79">
        <f>AS56+AT56+AU56+AV56+AW56+AX56</f>
        <v>60</v>
      </c>
      <c r="AS56" s="79">
        <f t="shared" ref="AS56:AX56" si="109">AS65</f>
        <v>0</v>
      </c>
      <c r="AT56" s="79">
        <f t="shared" si="109"/>
        <v>0</v>
      </c>
      <c r="AU56" s="79">
        <f>AU60</f>
        <v>60</v>
      </c>
      <c r="AV56" s="79">
        <f t="shared" si="109"/>
        <v>0</v>
      </c>
      <c r="AW56" s="79">
        <f t="shared" si="109"/>
        <v>0</v>
      </c>
      <c r="AX56" s="79">
        <f t="shared" si="109"/>
        <v>0</v>
      </c>
      <c r="AY56" s="79">
        <f>AZ56+BB56+BC56+BD56+BE56+BF56</f>
        <v>0</v>
      </c>
      <c r="AZ56" s="78">
        <f t="shared" ref="AZ56:BF56" si="110">AZ65</f>
        <v>0</v>
      </c>
      <c r="BA56" s="78">
        <v>0</v>
      </c>
      <c r="BB56" s="78">
        <f t="shared" si="110"/>
        <v>0</v>
      </c>
      <c r="BC56" s="78">
        <f t="shared" si="110"/>
        <v>0</v>
      </c>
      <c r="BD56" s="78">
        <f t="shared" si="110"/>
        <v>0</v>
      </c>
      <c r="BE56" s="78">
        <f t="shared" si="110"/>
        <v>0</v>
      </c>
      <c r="BF56" s="78">
        <f t="shared" si="110"/>
        <v>0</v>
      </c>
      <c r="BG56" s="78">
        <f>BH56+BJ56+BK56+BL56+BM56+BN56</f>
        <v>0</v>
      </c>
      <c r="BH56" s="78">
        <f t="shared" ref="BH56" si="111">BH65</f>
        <v>0</v>
      </c>
      <c r="BI56" s="78">
        <v>0</v>
      </c>
      <c r="BJ56" s="78">
        <f t="shared" ref="BJ56:BN56" si="112">BJ65</f>
        <v>0</v>
      </c>
      <c r="BK56" s="78">
        <f t="shared" si="112"/>
        <v>0</v>
      </c>
      <c r="BL56" s="78">
        <f t="shared" si="112"/>
        <v>0</v>
      </c>
      <c r="BM56" s="78">
        <f t="shared" si="112"/>
        <v>0</v>
      </c>
      <c r="BN56" s="78">
        <f t="shared" si="112"/>
        <v>0</v>
      </c>
    </row>
    <row r="57" spans="1:67" ht="87.75" customHeight="1" x14ac:dyDescent="0.2">
      <c r="A57" s="84" t="s">
        <v>43</v>
      </c>
      <c r="B57" s="42" t="s">
        <v>83</v>
      </c>
      <c r="C57" s="42" t="s">
        <v>7</v>
      </c>
      <c r="D57" s="23">
        <f t="shared" si="86"/>
        <v>52282.499999999993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71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82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3"/>
        <v>7689.7999999999993</v>
      </c>
      <c r="AB57" s="23">
        <v>0</v>
      </c>
      <c r="AC57" s="44">
        <v>1926.6</v>
      </c>
      <c r="AD57" s="44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105">
        <f>AS57+AT57+AU57+AV57+BF57</f>
        <v>8907.2999999999993</v>
      </c>
      <c r="AS57" s="105">
        <v>0</v>
      </c>
      <c r="AT57" s="105">
        <v>2275.5</v>
      </c>
      <c r="AU57" s="105">
        <v>6631.8</v>
      </c>
      <c r="AV57" s="105">
        <v>0</v>
      </c>
      <c r="AW57" s="105">
        <v>0</v>
      </c>
      <c r="AX57" s="105">
        <v>0</v>
      </c>
      <c r="AY57" s="105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5">
        <f>BJ57+BK57</f>
        <v>7894.6</v>
      </c>
      <c r="BH57" s="85">
        <v>0</v>
      </c>
      <c r="BI57" s="85">
        <v>0</v>
      </c>
      <c r="BJ57" s="85">
        <v>1204</v>
      </c>
      <c r="BK57" s="85">
        <v>6690.6</v>
      </c>
      <c r="BL57" s="85">
        <v>0</v>
      </c>
      <c r="BM57" s="85">
        <v>0</v>
      </c>
      <c r="BN57" s="85">
        <v>0</v>
      </c>
    </row>
    <row r="58" spans="1:67" s="3" customFormat="1" ht="63.75" x14ac:dyDescent="0.2">
      <c r="A58" s="84" t="s">
        <v>44</v>
      </c>
      <c r="B58" s="42" t="s">
        <v>83</v>
      </c>
      <c r="C58" s="42" t="s">
        <v>7</v>
      </c>
      <c r="D58" s="23">
        <f t="shared" si="86"/>
        <v>207414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71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82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4">
        <v>13628.8</v>
      </c>
      <c r="AD58" s="44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105">
        <f>AS58+AT58+AU58+AV58+AW58+AX58</f>
        <v>30781.000000000004</v>
      </c>
      <c r="AS58" s="105">
        <v>0</v>
      </c>
      <c r="AT58" s="105">
        <v>13628.7</v>
      </c>
      <c r="AU58" s="105">
        <v>13380.2</v>
      </c>
      <c r="AV58" s="105">
        <v>3604.8</v>
      </c>
      <c r="AW58" s="105">
        <v>6.9</v>
      </c>
      <c r="AX58" s="105">
        <v>160.4</v>
      </c>
      <c r="AY58" s="105">
        <f>AZ58+BB58+BC58+BD58+BE58+BF58</f>
        <v>31601.9</v>
      </c>
      <c r="AZ58" s="90">
        <v>0</v>
      </c>
      <c r="BA58" s="90">
        <v>0</v>
      </c>
      <c r="BB58" s="90">
        <v>13628.8</v>
      </c>
      <c r="BC58" s="90">
        <v>13969.3</v>
      </c>
      <c r="BD58" s="90">
        <v>3795</v>
      </c>
      <c r="BE58" s="90">
        <v>6.9</v>
      </c>
      <c r="BF58" s="90">
        <v>201.9</v>
      </c>
      <c r="BG58" s="90">
        <f>BH58+BJ58+BK58+BL58+BM58+BN58</f>
        <v>32861.4</v>
      </c>
      <c r="BH58" s="90">
        <v>0</v>
      </c>
      <c r="BI58" s="90">
        <v>0</v>
      </c>
      <c r="BJ58" s="90">
        <v>13628.8</v>
      </c>
      <c r="BK58" s="90">
        <v>15030.9</v>
      </c>
      <c r="BL58" s="90">
        <v>3992.9</v>
      </c>
      <c r="BM58" s="90">
        <v>6.9</v>
      </c>
      <c r="BN58" s="90">
        <v>201.9</v>
      </c>
    </row>
    <row r="59" spans="1:67" s="3" customFormat="1" ht="99" customHeight="1" x14ac:dyDescent="0.2">
      <c r="A59" s="107" t="s">
        <v>45</v>
      </c>
      <c r="B59" s="42" t="s">
        <v>83</v>
      </c>
      <c r="C59" s="42" t="s">
        <v>7</v>
      </c>
      <c r="D59" s="23">
        <f t="shared" si="86"/>
        <v>120195.4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71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82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3"/>
        <v>4029.9</v>
      </c>
      <c r="AB59" s="23">
        <v>0</v>
      </c>
      <c r="AC59" s="44">
        <v>0</v>
      </c>
      <c r="AD59" s="44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105">
        <f>AS59+AT59+AU59+AV59+BF59</f>
        <v>23012.5</v>
      </c>
      <c r="AS59" s="105">
        <v>0</v>
      </c>
      <c r="AT59" s="105">
        <v>0</v>
      </c>
      <c r="AU59" s="105">
        <v>23012.5</v>
      </c>
      <c r="AV59" s="105">
        <v>0</v>
      </c>
      <c r="AW59" s="105">
        <v>0</v>
      </c>
      <c r="AX59" s="105"/>
      <c r="AY59" s="105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5">
        <f>BH59+BK59+BL59+BN59+BT59</f>
        <v>5000</v>
      </c>
      <c r="BH59" s="85">
        <v>0</v>
      </c>
      <c r="BI59" s="85">
        <v>0</v>
      </c>
      <c r="BJ59" s="85">
        <v>0</v>
      </c>
      <c r="BK59" s="85">
        <v>5000</v>
      </c>
      <c r="BL59" s="85">
        <v>0</v>
      </c>
      <c r="BM59" s="85">
        <v>0</v>
      </c>
      <c r="BN59" s="85">
        <v>0</v>
      </c>
    </row>
    <row r="60" spans="1:67" s="3" customFormat="1" ht="99" customHeight="1" x14ac:dyDescent="0.2">
      <c r="A60" s="108"/>
      <c r="B60" s="98" t="s">
        <v>18</v>
      </c>
      <c r="C60" s="98" t="s">
        <v>18</v>
      </c>
      <c r="D60" s="99">
        <f>K60+R60+AA60+AI60+AY60+BG60+AR60</f>
        <v>60</v>
      </c>
      <c r="E60" s="99"/>
      <c r="F60" s="99"/>
      <c r="G60" s="99"/>
      <c r="H60" s="99"/>
      <c r="I60" s="99"/>
      <c r="J60" s="99"/>
      <c r="K60" s="99">
        <v>0</v>
      </c>
      <c r="L60" s="99"/>
      <c r="M60" s="99"/>
      <c r="N60" s="99"/>
      <c r="O60" s="99"/>
      <c r="P60" s="99"/>
      <c r="Q60" s="99"/>
      <c r="R60" s="99">
        <v>0</v>
      </c>
      <c r="S60" s="99"/>
      <c r="T60" s="99"/>
      <c r="U60" s="99"/>
      <c r="V60" s="99"/>
      <c r="W60" s="99"/>
      <c r="X60" s="99"/>
      <c r="Y60" s="99"/>
      <c r="Z60" s="99"/>
      <c r="AA60" s="99">
        <v>0</v>
      </c>
      <c r="AB60" s="99"/>
      <c r="AC60" s="100"/>
      <c r="AD60" s="100"/>
      <c r="AE60" s="99"/>
      <c r="AF60" s="99"/>
      <c r="AG60" s="99"/>
      <c r="AH60" s="99"/>
      <c r="AI60" s="99">
        <f>AJ60+AK60+AL60+AM60+AN60+AQ60</f>
        <v>0</v>
      </c>
      <c r="AJ60" s="99">
        <v>0</v>
      </c>
      <c r="AK60" s="99">
        <v>0</v>
      </c>
      <c r="AL60" s="99">
        <v>0</v>
      </c>
      <c r="AM60" s="99">
        <v>0</v>
      </c>
      <c r="AN60" s="99">
        <v>0</v>
      </c>
      <c r="AO60" s="99"/>
      <c r="AP60" s="99"/>
      <c r="AQ60" s="99">
        <v>0</v>
      </c>
      <c r="AR60" s="105">
        <f>AT60+AU60+AV60+AW60+AX60</f>
        <v>60</v>
      </c>
      <c r="AS60" s="105"/>
      <c r="AT60" s="105">
        <v>0</v>
      </c>
      <c r="AU60" s="105">
        <v>60</v>
      </c>
      <c r="AV60" s="105">
        <v>0</v>
      </c>
      <c r="AW60" s="105">
        <v>0</v>
      </c>
      <c r="AX60" s="105">
        <v>0</v>
      </c>
      <c r="AY60" s="105">
        <f>BA60+BB60+BC60+BD60+BE60+BF60</f>
        <v>0</v>
      </c>
      <c r="AZ60" s="99"/>
      <c r="BA60" s="99">
        <v>0</v>
      </c>
      <c r="BB60" s="99">
        <v>0</v>
      </c>
      <c r="BC60" s="99">
        <v>0</v>
      </c>
      <c r="BD60" s="99">
        <v>0</v>
      </c>
      <c r="BE60" s="99">
        <v>0</v>
      </c>
      <c r="BF60" s="99">
        <v>0</v>
      </c>
      <c r="BG60" s="99">
        <f>BI60+BJ60+BK60+BL60+BM60+BN60</f>
        <v>0</v>
      </c>
      <c r="BH60" s="99"/>
      <c r="BI60" s="99">
        <v>0</v>
      </c>
      <c r="BJ60" s="99">
        <v>0</v>
      </c>
      <c r="BK60" s="99">
        <v>0</v>
      </c>
      <c r="BL60" s="99">
        <v>0</v>
      </c>
      <c r="BM60" s="99">
        <v>0</v>
      </c>
      <c r="BN60" s="99"/>
    </row>
    <row r="61" spans="1:67" ht="103.5" customHeight="1" x14ac:dyDescent="0.2">
      <c r="A61" s="84" t="s">
        <v>46</v>
      </c>
      <c r="B61" s="42" t="s">
        <v>83</v>
      </c>
      <c r="C61" s="42" t="s">
        <v>7</v>
      </c>
      <c r="D61" s="23">
        <f t="shared" si="86"/>
        <v>18156.099999999999</v>
      </c>
      <c r="E61" s="23">
        <v>0</v>
      </c>
      <c r="F61" s="23">
        <v>0</v>
      </c>
      <c r="G61" s="23">
        <v>310</v>
      </c>
      <c r="H61" s="23">
        <v>0</v>
      </c>
      <c r="I61" s="23">
        <v>0</v>
      </c>
      <c r="J61" s="23">
        <v>0</v>
      </c>
      <c r="K61" s="23">
        <f t="shared" si="71"/>
        <v>1223</v>
      </c>
      <c r="L61" s="23">
        <v>0</v>
      </c>
      <c r="M61" s="23">
        <v>0</v>
      </c>
      <c r="N61" s="23">
        <v>473</v>
      </c>
      <c r="O61" s="23">
        <v>750</v>
      </c>
      <c r="P61" s="23">
        <v>0</v>
      </c>
      <c r="Q61" s="23">
        <v>0</v>
      </c>
      <c r="R61" s="23">
        <f t="shared" si="82"/>
        <v>1153.1999999999998</v>
      </c>
      <c r="S61" s="23">
        <v>0</v>
      </c>
      <c r="T61" s="23">
        <v>0</v>
      </c>
      <c r="U61" s="23">
        <v>0</v>
      </c>
      <c r="V61" s="23">
        <v>649.79999999999995</v>
      </c>
      <c r="W61" s="23">
        <v>503.4</v>
      </c>
      <c r="X61" s="23"/>
      <c r="Y61" s="23"/>
      <c r="Z61" s="23"/>
      <c r="AA61" s="23">
        <f t="shared" si="83"/>
        <v>1272.4000000000001</v>
      </c>
      <c r="AB61" s="23">
        <v>0</v>
      </c>
      <c r="AC61" s="44">
        <v>0</v>
      </c>
      <c r="AD61" s="44">
        <v>926.6</v>
      </c>
      <c r="AE61" s="23">
        <v>345.8</v>
      </c>
      <c r="AF61" s="23">
        <v>0</v>
      </c>
      <c r="AG61" s="23">
        <v>0</v>
      </c>
      <c r="AH61" s="23">
        <v>0</v>
      </c>
      <c r="AI61" s="23">
        <f>AJ61+AK61+AL61+AM61+AQ61</f>
        <v>3910.7</v>
      </c>
      <c r="AJ61" s="23">
        <v>0</v>
      </c>
      <c r="AK61" s="23">
        <v>1351.6</v>
      </c>
      <c r="AL61" s="23">
        <v>2259.1</v>
      </c>
      <c r="AM61" s="23">
        <v>300</v>
      </c>
      <c r="AN61" s="23">
        <v>0</v>
      </c>
      <c r="AO61" s="23"/>
      <c r="AP61" s="23"/>
      <c r="AQ61" s="23">
        <v>0</v>
      </c>
      <c r="AR61" s="105">
        <f>AS61+AT61+AU61+AV61+BF61</f>
        <v>4175.1000000000004</v>
      </c>
      <c r="AS61" s="105">
        <v>0</v>
      </c>
      <c r="AT61" s="105">
        <v>1022</v>
      </c>
      <c r="AU61" s="106">
        <v>2827</v>
      </c>
      <c r="AV61" s="105">
        <v>326.10000000000002</v>
      </c>
      <c r="AW61" s="105">
        <v>0</v>
      </c>
      <c r="AX61" s="105">
        <v>0</v>
      </c>
      <c r="AY61" s="105">
        <f>AZ61+BB61+BC61+BD61+BE61+BF61</f>
        <v>3191.4</v>
      </c>
      <c r="AZ61" s="23">
        <v>0</v>
      </c>
      <c r="BA61" s="23">
        <v>0</v>
      </c>
      <c r="BB61" s="23">
        <v>945.7</v>
      </c>
      <c r="BC61" s="23">
        <v>1945.7</v>
      </c>
      <c r="BD61" s="23">
        <v>300</v>
      </c>
      <c r="BE61" s="23">
        <v>0</v>
      </c>
      <c r="BF61" s="23">
        <v>0</v>
      </c>
      <c r="BG61" s="85">
        <f>BH61+BJ61+BK61+BL61+BM61+BN61</f>
        <v>3230.3</v>
      </c>
      <c r="BH61" s="85">
        <v>0</v>
      </c>
      <c r="BI61" s="85">
        <v>0</v>
      </c>
      <c r="BJ61" s="85">
        <v>915.1</v>
      </c>
      <c r="BK61" s="85">
        <v>2015.2</v>
      </c>
      <c r="BL61" s="85">
        <v>300</v>
      </c>
      <c r="BM61" s="85">
        <v>0</v>
      </c>
      <c r="BN61" s="85">
        <v>0</v>
      </c>
    </row>
    <row r="62" spans="1:67" s="3" customFormat="1" ht="129.75" customHeight="1" x14ac:dyDescent="0.2">
      <c r="A62" s="84" t="s">
        <v>47</v>
      </c>
      <c r="B62" s="42" t="s">
        <v>83</v>
      </c>
      <c r="C62" s="42" t="s">
        <v>7</v>
      </c>
      <c r="D62" s="23">
        <f t="shared" si="86"/>
        <v>23445.399999999998</v>
      </c>
      <c r="E62" s="23">
        <v>0</v>
      </c>
      <c r="F62" s="23">
        <v>2096.9</v>
      </c>
      <c r="G62" s="23">
        <v>300</v>
      </c>
      <c r="H62" s="23">
        <v>0</v>
      </c>
      <c r="I62" s="23">
        <v>0</v>
      </c>
      <c r="J62" s="23">
        <v>0</v>
      </c>
      <c r="K62" s="23">
        <f t="shared" si="71"/>
        <v>2473.6</v>
      </c>
      <c r="L62" s="23">
        <v>0</v>
      </c>
      <c r="M62" s="23">
        <v>2183.9</v>
      </c>
      <c r="N62" s="23">
        <v>289.7</v>
      </c>
      <c r="O62" s="23">
        <v>0</v>
      </c>
      <c r="P62" s="23">
        <v>0</v>
      </c>
      <c r="Q62" s="23">
        <v>0</v>
      </c>
      <c r="R62" s="23">
        <f t="shared" si="82"/>
        <v>3200.9</v>
      </c>
      <c r="S62" s="23">
        <v>0</v>
      </c>
      <c r="T62" s="23">
        <v>0</v>
      </c>
      <c r="U62" s="23">
        <v>2816.9</v>
      </c>
      <c r="V62" s="23">
        <v>384</v>
      </c>
      <c r="W62" s="23"/>
      <c r="X62" s="23"/>
      <c r="Y62" s="23"/>
      <c r="Z62" s="23"/>
      <c r="AA62" s="23">
        <f t="shared" si="83"/>
        <v>3302.3</v>
      </c>
      <c r="AB62" s="23">
        <v>0</v>
      </c>
      <c r="AC62" s="44">
        <v>3002.3</v>
      </c>
      <c r="AD62" s="44">
        <v>300</v>
      </c>
      <c r="AE62" s="23">
        <v>0</v>
      </c>
      <c r="AF62" s="23">
        <v>0</v>
      </c>
      <c r="AG62" s="23">
        <v>0</v>
      </c>
      <c r="AH62" s="23">
        <v>0</v>
      </c>
      <c r="AI62" s="23">
        <f>AJ62+AK62+AL62+AM62+AQ62</f>
        <v>3469.6000000000004</v>
      </c>
      <c r="AJ62" s="23">
        <v>0</v>
      </c>
      <c r="AK62" s="23">
        <v>3056.8</v>
      </c>
      <c r="AL62" s="23">
        <v>412.8</v>
      </c>
      <c r="AM62" s="23">
        <v>0</v>
      </c>
      <c r="AN62" s="23">
        <v>0</v>
      </c>
      <c r="AO62" s="23"/>
      <c r="AP62" s="23"/>
      <c r="AQ62" s="23">
        <v>0</v>
      </c>
      <c r="AR62" s="105">
        <f>AS62+AT62+AU62+AV62+BF62</f>
        <v>5781.7</v>
      </c>
      <c r="AS62" s="105">
        <v>0</v>
      </c>
      <c r="AT62" s="105">
        <v>5492.7</v>
      </c>
      <c r="AU62" s="105">
        <v>289</v>
      </c>
      <c r="AV62" s="105">
        <v>0</v>
      </c>
      <c r="AW62" s="105">
        <v>0</v>
      </c>
      <c r="AX62" s="105">
        <v>0</v>
      </c>
      <c r="AY62" s="105">
        <f>AZ62+BB62+BC62+BD62+BE62+BF62</f>
        <v>2604</v>
      </c>
      <c r="AZ62" s="23">
        <v>0</v>
      </c>
      <c r="BA62" s="23">
        <v>0</v>
      </c>
      <c r="BB62" s="23">
        <v>2188.8000000000002</v>
      </c>
      <c r="BC62" s="23">
        <v>415.2</v>
      </c>
      <c r="BD62" s="23">
        <v>0</v>
      </c>
      <c r="BE62" s="23">
        <v>0</v>
      </c>
      <c r="BF62" s="23">
        <v>0</v>
      </c>
      <c r="BG62" s="85">
        <f>BH62+BJ62+BK62+BL62+BM62+BN62</f>
        <v>2613.2999999999997</v>
      </c>
      <c r="BH62" s="85">
        <v>0</v>
      </c>
      <c r="BI62" s="85">
        <v>0</v>
      </c>
      <c r="BJ62" s="85">
        <v>2197.6</v>
      </c>
      <c r="BK62" s="85">
        <v>415.7</v>
      </c>
      <c r="BL62" s="85">
        <v>0</v>
      </c>
      <c r="BM62" s="85">
        <v>0</v>
      </c>
      <c r="BN62" s="85">
        <v>0</v>
      </c>
    </row>
    <row r="63" spans="1:67" s="3" customFormat="1" ht="63.75" x14ac:dyDescent="0.2">
      <c r="A63" s="84" t="s">
        <v>57</v>
      </c>
      <c r="B63" s="42" t="s">
        <v>83</v>
      </c>
      <c r="C63" s="42" t="s">
        <v>7</v>
      </c>
      <c r="D63" s="23">
        <f t="shared" si="86"/>
        <v>0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AD63</f>
        <v>0</v>
      </c>
      <c r="AB63" s="23"/>
      <c r="AC63" s="44"/>
      <c r="AD63" s="44">
        <v>0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105">
        <v>0</v>
      </c>
      <c r="AS63" s="105"/>
      <c r="AT63" s="105">
        <v>0</v>
      </c>
      <c r="AU63" s="105">
        <v>0</v>
      </c>
      <c r="AV63" s="105">
        <v>0</v>
      </c>
      <c r="AW63" s="105">
        <v>0</v>
      </c>
      <c r="AX63" s="105">
        <v>0</v>
      </c>
      <c r="AY63" s="105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5">
        <v>0</v>
      </c>
      <c r="BH63" s="85"/>
      <c r="BI63" s="85">
        <v>0</v>
      </c>
      <c r="BJ63" s="85">
        <v>0</v>
      </c>
      <c r="BK63" s="85">
        <v>0</v>
      </c>
      <c r="BL63" s="85">
        <v>0</v>
      </c>
      <c r="BM63" s="85">
        <v>0</v>
      </c>
      <c r="BN63" s="85">
        <v>0</v>
      </c>
    </row>
    <row r="64" spans="1:67" s="3" customFormat="1" ht="99" customHeight="1" x14ac:dyDescent="0.2">
      <c r="A64" s="84" t="s">
        <v>60</v>
      </c>
      <c r="B64" s="42" t="s">
        <v>83</v>
      </c>
      <c r="C64" s="42" t="s">
        <v>7</v>
      </c>
      <c r="D64" s="23">
        <f t="shared" si="86"/>
        <v>91590.9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AC64+AD64</f>
        <v>91590.9</v>
      </c>
      <c r="AB64" s="23"/>
      <c r="AC64" s="44">
        <v>90675</v>
      </c>
      <c r="AD64" s="44">
        <v>915.9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105">
        <v>0</v>
      </c>
      <c r="AS64" s="105"/>
      <c r="AT64" s="105">
        <v>0</v>
      </c>
      <c r="AU64" s="105">
        <v>0</v>
      </c>
      <c r="AV64" s="105">
        <v>0</v>
      </c>
      <c r="AW64" s="105">
        <v>0</v>
      </c>
      <c r="AX64" s="105">
        <v>0</v>
      </c>
      <c r="AY64" s="105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5">
        <v>0</v>
      </c>
      <c r="BH64" s="85"/>
      <c r="BI64" s="85">
        <v>0</v>
      </c>
      <c r="BJ64" s="85">
        <v>0</v>
      </c>
      <c r="BK64" s="85">
        <v>0</v>
      </c>
      <c r="BL64" s="85">
        <v>0</v>
      </c>
      <c r="BM64" s="85">
        <v>0</v>
      </c>
      <c r="BN64" s="85">
        <v>0</v>
      </c>
    </row>
    <row r="65" spans="1:67" s="3" customFormat="1" ht="65.25" customHeight="1" x14ac:dyDescent="0.2">
      <c r="A65" s="84" t="s">
        <v>58</v>
      </c>
      <c r="B65" s="42" t="s">
        <v>18</v>
      </c>
      <c r="C65" s="42" t="s">
        <v>18</v>
      </c>
      <c r="D65" s="23">
        <f t="shared" si="86"/>
        <v>604.6</v>
      </c>
      <c r="E65" s="23"/>
      <c r="F65" s="23"/>
      <c r="G65" s="23"/>
      <c r="H65" s="23"/>
      <c r="I65" s="23"/>
      <c r="J65" s="23"/>
      <c r="K65" s="23">
        <v>0</v>
      </c>
      <c r="L65" s="23"/>
      <c r="M65" s="23"/>
      <c r="N65" s="23"/>
      <c r="O65" s="23"/>
      <c r="P65" s="23"/>
      <c r="Q65" s="23"/>
      <c r="R65" s="23">
        <v>0</v>
      </c>
      <c r="S65" s="23"/>
      <c r="T65" s="23"/>
      <c r="U65" s="23"/>
      <c r="V65" s="23"/>
      <c r="W65" s="23"/>
      <c r="X65" s="23"/>
      <c r="Y65" s="23"/>
      <c r="Z65" s="23"/>
      <c r="AA65" s="23">
        <f>AD65</f>
        <v>604.6</v>
      </c>
      <c r="AB65" s="23"/>
      <c r="AC65" s="44"/>
      <c r="AD65" s="44">
        <v>604.6</v>
      </c>
      <c r="AE65" s="23"/>
      <c r="AF65" s="23"/>
      <c r="AG65" s="23"/>
      <c r="AH65" s="23"/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/>
      <c r="AP65" s="23"/>
      <c r="AQ65" s="23">
        <v>0</v>
      </c>
      <c r="AR65" s="105">
        <v>0</v>
      </c>
      <c r="AS65" s="105"/>
      <c r="AT65" s="105">
        <v>0</v>
      </c>
      <c r="AU65" s="105">
        <v>0</v>
      </c>
      <c r="AV65" s="105">
        <v>0</v>
      </c>
      <c r="AW65" s="105">
        <v>0</v>
      </c>
      <c r="AX65" s="105">
        <v>0</v>
      </c>
      <c r="AY65" s="105">
        <v>0</v>
      </c>
      <c r="AZ65" s="23"/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85">
        <v>0</v>
      </c>
      <c r="BH65" s="85"/>
      <c r="BI65" s="85">
        <v>0</v>
      </c>
      <c r="BJ65" s="85">
        <v>0</v>
      </c>
      <c r="BK65" s="85">
        <v>0</v>
      </c>
      <c r="BL65" s="85">
        <v>0</v>
      </c>
      <c r="BM65" s="85">
        <v>0</v>
      </c>
      <c r="BN65" s="85">
        <v>0</v>
      </c>
    </row>
    <row r="66" spans="1:67" s="3" customFormat="1" ht="87" customHeight="1" x14ac:dyDescent="0.2">
      <c r="A66" s="84" t="s">
        <v>66</v>
      </c>
      <c r="B66" s="71" t="s">
        <v>83</v>
      </c>
      <c r="C66" s="71" t="s">
        <v>7</v>
      </c>
      <c r="D66" s="70">
        <f t="shared" si="86"/>
        <v>2260.6999999999998</v>
      </c>
      <c r="E66" s="70"/>
      <c r="F66" s="70"/>
      <c r="G66" s="70"/>
      <c r="H66" s="70"/>
      <c r="I66" s="70"/>
      <c r="J66" s="70"/>
      <c r="K66" s="70">
        <v>0</v>
      </c>
      <c r="L66" s="70"/>
      <c r="M66" s="70"/>
      <c r="N66" s="70"/>
      <c r="O66" s="70"/>
      <c r="P66" s="70"/>
      <c r="Q66" s="70"/>
      <c r="R66" s="70">
        <v>0</v>
      </c>
      <c r="S66" s="70"/>
      <c r="T66" s="70"/>
      <c r="U66" s="70"/>
      <c r="V66" s="70"/>
      <c r="W66" s="70"/>
      <c r="X66" s="70"/>
      <c r="Y66" s="70"/>
      <c r="Z66" s="70"/>
      <c r="AA66" s="70">
        <v>0</v>
      </c>
      <c r="AB66" s="70"/>
      <c r="AC66" s="72"/>
      <c r="AD66" s="72"/>
      <c r="AE66" s="70"/>
      <c r="AF66" s="70"/>
      <c r="AG66" s="70"/>
      <c r="AH66" s="70"/>
      <c r="AI66" s="70">
        <f>AL66</f>
        <v>1180</v>
      </c>
      <c r="AJ66" s="70">
        <v>0</v>
      </c>
      <c r="AK66" s="70">
        <v>0</v>
      </c>
      <c r="AL66" s="70">
        <v>1180</v>
      </c>
      <c r="AM66" s="70">
        <v>0</v>
      </c>
      <c r="AN66" s="70">
        <v>0</v>
      </c>
      <c r="AO66" s="70"/>
      <c r="AP66" s="70"/>
      <c r="AQ66" s="70">
        <v>0</v>
      </c>
      <c r="AR66" s="105">
        <f>AT66+AU66+AV66+AW66+AX66</f>
        <v>1080.7</v>
      </c>
      <c r="AS66" s="105"/>
      <c r="AT66" s="105">
        <v>0</v>
      </c>
      <c r="AU66" s="105">
        <v>1080.7</v>
      </c>
      <c r="AV66" s="105">
        <v>0</v>
      </c>
      <c r="AW66" s="105">
        <v>0</v>
      </c>
      <c r="AX66" s="105">
        <v>0</v>
      </c>
      <c r="AY66" s="105">
        <v>0</v>
      </c>
      <c r="AZ66" s="70"/>
      <c r="BA66" s="70">
        <v>0</v>
      </c>
      <c r="BB66" s="70">
        <v>0</v>
      </c>
      <c r="BC66" s="70">
        <v>0</v>
      </c>
      <c r="BD66" s="70">
        <v>0</v>
      </c>
      <c r="BE66" s="70">
        <v>0</v>
      </c>
      <c r="BF66" s="70">
        <v>0</v>
      </c>
      <c r="BG66" s="85">
        <v>0</v>
      </c>
      <c r="BH66" s="85"/>
      <c r="BI66" s="85">
        <v>0</v>
      </c>
      <c r="BJ66" s="85">
        <v>0</v>
      </c>
      <c r="BK66" s="85">
        <v>0</v>
      </c>
      <c r="BL66" s="85">
        <v>0</v>
      </c>
      <c r="BM66" s="85">
        <v>0</v>
      </c>
      <c r="BN66" s="85">
        <v>0</v>
      </c>
    </row>
    <row r="67" spans="1:67" s="3" customFormat="1" ht="87" customHeight="1" x14ac:dyDescent="0.2">
      <c r="A67" s="84" t="s">
        <v>68</v>
      </c>
      <c r="B67" s="74" t="s">
        <v>83</v>
      </c>
      <c r="C67" s="74" t="s">
        <v>7</v>
      </c>
      <c r="D67" s="73">
        <f t="shared" si="86"/>
        <v>24245.4</v>
      </c>
      <c r="E67" s="73"/>
      <c r="F67" s="73"/>
      <c r="G67" s="73"/>
      <c r="H67" s="73"/>
      <c r="I67" s="73"/>
      <c r="J67" s="73"/>
      <c r="K67" s="73">
        <v>0</v>
      </c>
      <c r="L67" s="73"/>
      <c r="M67" s="73"/>
      <c r="N67" s="73"/>
      <c r="O67" s="73"/>
      <c r="P67" s="73"/>
      <c r="Q67" s="73"/>
      <c r="R67" s="73">
        <v>0</v>
      </c>
      <c r="S67" s="73"/>
      <c r="T67" s="73"/>
      <c r="U67" s="73"/>
      <c r="V67" s="73"/>
      <c r="W67" s="73"/>
      <c r="X67" s="73"/>
      <c r="Y67" s="73"/>
      <c r="Z67" s="73"/>
      <c r="AA67" s="73">
        <v>0</v>
      </c>
      <c r="AB67" s="73"/>
      <c r="AC67" s="76"/>
      <c r="AD67" s="76"/>
      <c r="AE67" s="73"/>
      <c r="AF67" s="73"/>
      <c r="AG67" s="73"/>
      <c r="AH67" s="73"/>
      <c r="AI67" s="73">
        <f>AK67</f>
        <v>0</v>
      </c>
      <c r="AJ67" s="73">
        <v>0</v>
      </c>
      <c r="AK67" s="73">
        <v>0</v>
      </c>
      <c r="AL67" s="73">
        <v>0</v>
      </c>
      <c r="AM67" s="73">
        <v>0</v>
      </c>
      <c r="AN67" s="73">
        <v>0</v>
      </c>
      <c r="AO67" s="73"/>
      <c r="AP67" s="73"/>
      <c r="AQ67" s="73">
        <v>0</v>
      </c>
      <c r="AR67" s="105">
        <f>AT67+AU67+AV67+AW67+AX67</f>
        <v>24245.4</v>
      </c>
      <c r="AS67" s="105"/>
      <c r="AT67" s="105">
        <v>24210</v>
      </c>
      <c r="AU67" s="105">
        <v>35.4</v>
      </c>
      <c r="AV67" s="105">
        <v>0</v>
      </c>
      <c r="AW67" s="105">
        <v>0</v>
      </c>
      <c r="AX67" s="105">
        <v>0</v>
      </c>
      <c r="AY67" s="105">
        <f>BA67+BB67+BC67+BD67+BE67+BF67</f>
        <v>0</v>
      </c>
      <c r="AZ67" s="73"/>
      <c r="BA67" s="73">
        <v>0</v>
      </c>
      <c r="BB67" s="73">
        <v>0</v>
      </c>
      <c r="BC67" s="73">
        <v>0</v>
      </c>
      <c r="BD67" s="73">
        <v>0</v>
      </c>
      <c r="BE67" s="73">
        <v>0</v>
      </c>
      <c r="BF67" s="73">
        <v>0</v>
      </c>
      <c r="BG67" s="85">
        <f>BI67+BJ67+BK67+BL67+BM67+BN67</f>
        <v>0</v>
      </c>
      <c r="BH67" s="85"/>
      <c r="BI67" s="85">
        <v>0</v>
      </c>
      <c r="BJ67" s="85">
        <v>0</v>
      </c>
      <c r="BK67" s="85">
        <v>0</v>
      </c>
      <c r="BL67" s="85">
        <v>0</v>
      </c>
      <c r="BM67" s="85">
        <v>0</v>
      </c>
      <c r="BN67" s="85">
        <v>0</v>
      </c>
    </row>
    <row r="68" spans="1:67" s="7" customFormat="1" ht="76.5" x14ac:dyDescent="0.2">
      <c r="A68" s="104" t="s">
        <v>32</v>
      </c>
      <c r="B68" s="38" t="s">
        <v>20</v>
      </c>
      <c r="C68" s="38" t="s">
        <v>6</v>
      </c>
      <c r="D68" s="78">
        <f t="shared" si="86"/>
        <v>0</v>
      </c>
      <c r="E68" s="78">
        <v>0</v>
      </c>
      <c r="F68" s="78">
        <v>0</v>
      </c>
      <c r="G68" s="78">
        <v>0</v>
      </c>
      <c r="H68" s="78"/>
      <c r="I68" s="78"/>
      <c r="J68" s="78"/>
      <c r="K68" s="78">
        <f t="shared" si="71"/>
        <v>0</v>
      </c>
      <c r="L68" s="78">
        <v>0</v>
      </c>
      <c r="M68" s="78">
        <v>0</v>
      </c>
      <c r="N68" s="78">
        <v>0</v>
      </c>
      <c r="O68" s="78"/>
      <c r="P68" s="78"/>
      <c r="Q68" s="78"/>
      <c r="R68" s="78">
        <f t="shared" si="82"/>
        <v>0</v>
      </c>
      <c r="S68" s="78">
        <v>0</v>
      </c>
      <c r="T68" s="78">
        <v>0</v>
      </c>
      <c r="U68" s="78">
        <v>0</v>
      </c>
      <c r="V68" s="78">
        <v>0</v>
      </c>
      <c r="W68" s="78"/>
      <c r="X68" s="78"/>
      <c r="Y68" s="78"/>
      <c r="Z68" s="78"/>
      <c r="AA68" s="78">
        <f t="shared" si="83"/>
        <v>0</v>
      </c>
      <c r="AB68" s="78">
        <v>0</v>
      </c>
      <c r="AC68" s="79">
        <v>0</v>
      </c>
      <c r="AD68" s="79">
        <v>0</v>
      </c>
      <c r="AE68" s="78">
        <v>0</v>
      </c>
      <c r="AF68" s="78">
        <v>0</v>
      </c>
      <c r="AG68" s="78">
        <v>0</v>
      </c>
      <c r="AH68" s="78">
        <v>0</v>
      </c>
      <c r="AI68" s="78">
        <f t="shared" ref="AI68:AI73" si="113">AJ68+AK68+AL68+AM68+AQ68</f>
        <v>0</v>
      </c>
      <c r="AJ68" s="78">
        <v>0</v>
      </c>
      <c r="AK68" s="78">
        <v>0</v>
      </c>
      <c r="AL68" s="78">
        <v>0</v>
      </c>
      <c r="AM68" s="78">
        <v>0</v>
      </c>
      <c r="AN68" s="78">
        <v>0</v>
      </c>
      <c r="AO68" s="78"/>
      <c r="AP68" s="78"/>
      <c r="AQ68" s="78">
        <v>0</v>
      </c>
      <c r="AR68" s="79">
        <f>AS68+AT68+AU68+AV68+BF68</f>
        <v>0</v>
      </c>
      <c r="AS68" s="79">
        <v>0</v>
      </c>
      <c r="AT68" s="79">
        <v>0</v>
      </c>
      <c r="AU68" s="79">
        <v>0</v>
      </c>
      <c r="AV68" s="79">
        <v>0</v>
      </c>
      <c r="AW68" s="79">
        <v>0</v>
      </c>
      <c r="AX68" s="79">
        <v>0</v>
      </c>
      <c r="AY68" s="79">
        <f t="shared" ref="AY68" si="114">AZ68+BC68+BD68+BF68+BL68</f>
        <v>0</v>
      </c>
      <c r="AZ68" s="78">
        <v>0</v>
      </c>
      <c r="BA68" s="78">
        <v>0</v>
      </c>
      <c r="BB68" s="78">
        <v>0</v>
      </c>
      <c r="BC68" s="78">
        <v>0</v>
      </c>
      <c r="BD68" s="78">
        <v>0</v>
      </c>
      <c r="BE68" s="78">
        <v>0</v>
      </c>
      <c r="BF68" s="78">
        <v>0</v>
      </c>
      <c r="BG68" s="78">
        <f t="shared" ref="BG68" si="115">BH68+BK68+BL68+BN68+BT68</f>
        <v>0</v>
      </c>
      <c r="BH68" s="78">
        <v>0</v>
      </c>
      <c r="BI68" s="78">
        <v>0</v>
      </c>
      <c r="BJ68" s="78">
        <v>0</v>
      </c>
      <c r="BK68" s="78">
        <v>0</v>
      </c>
      <c r="BL68" s="78">
        <v>0</v>
      </c>
      <c r="BM68" s="78">
        <v>0</v>
      </c>
      <c r="BN68" s="78">
        <v>0</v>
      </c>
    </row>
    <row r="69" spans="1:67" s="10" customFormat="1" ht="38.25" customHeight="1" x14ac:dyDescent="0.2">
      <c r="A69" s="118" t="s">
        <v>33</v>
      </c>
      <c r="B69" s="38"/>
      <c r="C69" s="38" t="s">
        <v>6</v>
      </c>
      <c r="D69" s="78">
        <f t="shared" si="86"/>
        <v>4582</v>
      </c>
      <c r="E69" s="65" t="e">
        <f>E70+#REF!+#REF!</f>
        <v>#REF!</v>
      </c>
      <c r="F69" s="65" t="e">
        <f>F70+#REF!+#REF!</f>
        <v>#REF!</v>
      </c>
      <c r="G69" s="65" t="e">
        <f>G70+#REF!+#REF!</f>
        <v>#REF!</v>
      </c>
      <c r="H69" s="65"/>
      <c r="I69" s="65"/>
      <c r="J69" s="65"/>
      <c r="K69" s="78">
        <f>K70+K71</f>
        <v>875.5</v>
      </c>
      <c r="L69" s="78">
        <f t="shared" ref="L69:BN69" si="116">L70</f>
        <v>0</v>
      </c>
      <c r="M69" s="78">
        <f t="shared" si="116"/>
        <v>0</v>
      </c>
      <c r="N69" s="78">
        <f>N70+N71</f>
        <v>875.5</v>
      </c>
      <c r="O69" s="78">
        <f t="shared" si="116"/>
        <v>0</v>
      </c>
      <c r="P69" s="78">
        <f t="shared" si="116"/>
        <v>0</v>
      </c>
      <c r="Q69" s="78">
        <f t="shared" si="116"/>
        <v>0</v>
      </c>
      <c r="R69" s="78">
        <f>V69+W69</f>
        <v>378.2</v>
      </c>
      <c r="S69" s="78">
        <f t="shared" si="116"/>
        <v>0</v>
      </c>
      <c r="T69" s="78">
        <f t="shared" si="116"/>
        <v>0</v>
      </c>
      <c r="U69" s="78">
        <f t="shared" si="116"/>
        <v>0</v>
      </c>
      <c r="V69" s="78">
        <f>V70+V72</f>
        <v>348.2</v>
      </c>
      <c r="W69" s="78">
        <f t="shared" si="116"/>
        <v>30</v>
      </c>
      <c r="X69" s="78">
        <f t="shared" si="116"/>
        <v>0</v>
      </c>
      <c r="Y69" s="78">
        <f t="shared" si="116"/>
        <v>0</v>
      </c>
      <c r="Z69" s="78">
        <f t="shared" si="116"/>
        <v>0</v>
      </c>
      <c r="AA69" s="78">
        <f>AD69</f>
        <v>260.7</v>
      </c>
      <c r="AB69" s="78">
        <f t="shared" si="116"/>
        <v>0</v>
      </c>
      <c r="AC69" s="79">
        <f t="shared" si="116"/>
        <v>0</v>
      </c>
      <c r="AD69" s="79">
        <f>AD70+AD72</f>
        <v>260.7</v>
      </c>
      <c r="AE69" s="78">
        <f t="shared" si="116"/>
        <v>0</v>
      </c>
      <c r="AF69" s="78">
        <f t="shared" si="116"/>
        <v>0</v>
      </c>
      <c r="AG69" s="78">
        <f t="shared" si="116"/>
        <v>0</v>
      </c>
      <c r="AH69" s="78">
        <f t="shared" si="116"/>
        <v>0</v>
      </c>
      <c r="AI69" s="78">
        <f>AL69+AM69</f>
        <v>261.60000000000002</v>
      </c>
      <c r="AJ69" s="78">
        <f t="shared" si="116"/>
        <v>0</v>
      </c>
      <c r="AK69" s="78">
        <f t="shared" si="116"/>
        <v>0</v>
      </c>
      <c r="AL69" s="78">
        <f>AL70+AL72</f>
        <v>257</v>
      </c>
      <c r="AM69" s="78">
        <f t="shared" si="116"/>
        <v>4.5999999999999996</v>
      </c>
      <c r="AN69" s="78">
        <f t="shared" si="116"/>
        <v>0</v>
      </c>
      <c r="AO69" s="78">
        <f t="shared" si="116"/>
        <v>0</v>
      </c>
      <c r="AP69" s="78">
        <f t="shared" si="116"/>
        <v>0</v>
      </c>
      <c r="AQ69" s="78">
        <f t="shared" si="116"/>
        <v>0</v>
      </c>
      <c r="AR69" s="79">
        <f t="shared" si="116"/>
        <v>257</v>
      </c>
      <c r="AS69" s="79">
        <f t="shared" si="116"/>
        <v>0</v>
      </c>
      <c r="AT69" s="79">
        <f t="shared" si="116"/>
        <v>0</v>
      </c>
      <c r="AU69" s="79">
        <f t="shared" si="116"/>
        <v>257</v>
      </c>
      <c r="AV69" s="79">
        <f t="shared" si="116"/>
        <v>0</v>
      </c>
      <c r="AW69" s="79">
        <f t="shared" si="116"/>
        <v>0</v>
      </c>
      <c r="AX69" s="79">
        <f t="shared" si="116"/>
        <v>0</v>
      </c>
      <c r="AY69" s="79">
        <f t="shared" si="116"/>
        <v>1272</v>
      </c>
      <c r="AZ69" s="78">
        <f t="shared" si="116"/>
        <v>0</v>
      </c>
      <c r="BA69" s="78">
        <v>0</v>
      </c>
      <c r="BB69" s="78">
        <f t="shared" si="116"/>
        <v>0</v>
      </c>
      <c r="BC69" s="78">
        <f t="shared" si="116"/>
        <v>1272</v>
      </c>
      <c r="BD69" s="78">
        <f t="shared" si="116"/>
        <v>0</v>
      </c>
      <c r="BE69" s="78">
        <f t="shared" si="116"/>
        <v>0</v>
      </c>
      <c r="BF69" s="78">
        <f t="shared" si="116"/>
        <v>0</v>
      </c>
      <c r="BG69" s="78">
        <f t="shared" si="116"/>
        <v>1277</v>
      </c>
      <c r="BH69" s="78">
        <f t="shared" si="116"/>
        <v>0</v>
      </c>
      <c r="BI69" s="78">
        <v>0</v>
      </c>
      <c r="BJ69" s="78">
        <f t="shared" si="116"/>
        <v>0</v>
      </c>
      <c r="BK69" s="78">
        <f t="shared" si="116"/>
        <v>1277</v>
      </c>
      <c r="BL69" s="78">
        <f t="shared" si="116"/>
        <v>0</v>
      </c>
      <c r="BM69" s="78">
        <f t="shared" si="116"/>
        <v>0</v>
      </c>
      <c r="BN69" s="78">
        <f t="shared" si="116"/>
        <v>0</v>
      </c>
      <c r="BO69" s="93"/>
    </row>
    <row r="70" spans="1:67" s="9" customFormat="1" ht="44.25" customHeight="1" x14ac:dyDescent="0.2">
      <c r="A70" s="119"/>
      <c r="B70" s="38" t="s">
        <v>12</v>
      </c>
      <c r="C70" s="38" t="s">
        <v>12</v>
      </c>
      <c r="D70" s="78">
        <f t="shared" si="86"/>
        <v>3827</v>
      </c>
      <c r="E70" s="65" t="e">
        <f>#REF!+E73+E75</f>
        <v>#REF!</v>
      </c>
      <c r="F70" s="65" t="e">
        <f>#REF!+F73+F75</f>
        <v>#REF!</v>
      </c>
      <c r="G70" s="65" t="e">
        <f>#REF!+G73+G75</f>
        <v>#REF!</v>
      </c>
      <c r="H70" s="65"/>
      <c r="I70" s="65"/>
      <c r="J70" s="65"/>
      <c r="K70" s="78">
        <f t="shared" si="71"/>
        <v>270.5</v>
      </c>
      <c r="L70" s="65">
        <f t="shared" ref="L70:M70" si="117">L73+L74</f>
        <v>0</v>
      </c>
      <c r="M70" s="65">
        <f t="shared" si="117"/>
        <v>0</v>
      </c>
      <c r="N70" s="65">
        <f>N73+N74</f>
        <v>270.5</v>
      </c>
      <c r="O70" s="65"/>
      <c r="P70" s="65"/>
      <c r="Q70" s="65"/>
      <c r="R70" s="78">
        <f t="shared" si="82"/>
        <v>228.2</v>
      </c>
      <c r="S70" s="65">
        <f t="shared" ref="S70:Z70" si="118">S73+S74</f>
        <v>0</v>
      </c>
      <c r="T70" s="65">
        <f t="shared" si="118"/>
        <v>0</v>
      </c>
      <c r="U70" s="65">
        <f t="shared" si="118"/>
        <v>0</v>
      </c>
      <c r="V70" s="65">
        <f t="shared" si="118"/>
        <v>198.2</v>
      </c>
      <c r="W70" s="65">
        <f t="shared" si="118"/>
        <v>30</v>
      </c>
      <c r="X70" s="65">
        <f t="shared" si="118"/>
        <v>0</v>
      </c>
      <c r="Y70" s="65">
        <f t="shared" si="118"/>
        <v>0</v>
      </c>
      <c r="Z70" s="65">
        <f t="shared" si="118"/>
        <v>0</v>
      </c>
      <c r="AA70" s="78">
        <f t="shared" si="83"/>
        <v>260.7</v>
      </c>
      <c r="AB70" s="65">
        <f t="shared" ref="AB70:AH70" si="119">AB73+AB74</f>
        <v>0</v>
      </c>
      <c r="AC70" s="81">
        <f t="shared" si="119"/>
        <v>0</v>
      </c>
      <c r="AD70" s="81">
        <f t="shared" si="119"/>
        <v>260.7</v>
      </c>
      <c r="AE70" s="65">
        <f t="shared" si="119"/>
        <v>0</v>
      </c>
      <c r="AF70" s="65">
        <f t="shared" si="119"/>
        <v>0</v>
      </c>
      <c r="AG70" s="65">
        <f t="shared" si="119"/>
        <v>0</v>
      </c>
      <c r="AH70" s="65">
        <f t="shared" si="119"/>
        <v>0</v>
      </c>
      <c r="AI70" s="78">
        <f t="shared" si="113"/>
        <v>261.60000000000002</v>
      </c>
      <c r="AJ70" s="65">
        <f t="shared" ref="AJ70:AQ70" si="120">AJ73+AJ74</f>
        <v>0</v>
      </c>
      <c r="AK70" s="65">
        <f t="shared" si="120"/>
        <v>0</v>
      </c>
      <c r="AL70" s="65">
        <f t="shared" si="120"/>
        <v>257</v>
      </c>
      <c r="AM70" s="65">
        <f t="shared" si="120"/>
        <v>4.5999999999999996</v>
      </c>
      <c r="AN70" s="65">
        <f t="shared" si="120"/>
        <v>0</v>
      </c>
      <c r="AO70" s="65">
        <f t="shared" si="120"/>
        <v>0</v>
      </c>
      <c r="AP70" s="65">
        <f t="shared" si="120"/>
        <v>0</v>
      </c>
      <c r="AQ70" s="65">
        <f t="shared" si="120"/>
        <v>0</v>
      </c>
      <c r="AR70" s="79">
        <f>AS70+AT70+AU70+AV70+AW70+AX70</f>
        <v>257</v>
      </c>
      <c r="AS70" s="81">
        <f t="shared" ref="AS70:AX70" si="121">AS73+AS74</f>
        <v>0</v>
      </c>
      <c r="AT70" s="81">
        <f t="shared" si="121"/>
        <v>0</v>
      </c>
      <c r="AU70" s="81">
        <f t="shared" si="121"/>
        <v>257</v>
      </c>
      <c r="AV70" s="81">
        <f t="shared" si="121"/>
        <v>0</v>
      </c>
      <c r="AW70" s="81">
        <f t="shared" si="121"/>
        <v>0</v>
      </c>
      <c r="AX70" s="81">
        <f t="shared" si="121"/>
        <v>0</v>
      </c>
      <c r="AY70" s="79">
        <f>AZ70+BC70+BD70+BF70</f>
        <v>1272</v>
      </c>
      <c r="AZ70" s="65">
        <f t="shared" ref="AZ70" si="122">AZ73+AZ74</f>
        <v>0</v>
      </c>
      <c r="BA70" s="65">
        <v>0</v>
      </c>
      <c r="BB70" s="65">
        <f t="shared" ref="BB70" si="123">BB73+BB74</f>
        <v>0</v>
      </c>
      <c r="BC70" s="65">
        <f t="shared" ref="BC70" si="124">BC73+BC74</f>
        <v>1272</v>
      </c>
      <c r="BD70" s="65">
        <f>BD73+BD74</f>
        <v>0</v>
      </c>
      <c r="BE70" s="65">
        <f t="shared" ref="BE70" si="125">BE73+BE74</f>
        <v>0</v>
      </c>
      <c r="BF70" s="65">
        <f t="shared" ref="BF70" si="126">BF73+BF74</f>
        <v>0</v>
      </c>
      <c r="BG70" s="78">
        <f t="shared" ref="BG70" si="127">BH70+BK70+BL70+BN70+BT70</f>
        <v>1277</v>
      </c>
      <c r="BH70" s="65">
        <f t="shared" ref="BH70" si="128">BH73+BH74</f>
        <v>0</v>
      </c>
      <c r="BI70" s="65">
        <v>0</v>
      </c>
      <c r="BJ70" s="65">
        <f t="shared" ref="BJ70:BN70" si="129">BJ73+BJ74</f>
        <v>0</v>
      </c>
      <c r="BK70" s="65">
        <f t="shared" si="129"/>
        <v>1277</v>
      </c>
      <c r="BL70" s="65">
        <f t="shared" si="129"/>
        <v>0</v>
      </c>
      <c r="BM70" s="65">
        <f t="shared" si="129"/>
        <v>0</v>
      </c>
      <c r="BN70" s="65">
        <f t="shared" si="129"/>
        <v>0</v>
      </c>
    </row>
    <row r="71" spans="1:67" s="9" customFormat="1" ht="38.25" x14ac:dyDescent="0.2">
      <c r="A71" s="119"/>
      <c r="B71" s="82" t="s">
        <v>50</v>
      </c>
      <c r="C71" s="82" t="s">
        <v>50</v>
      </c>
      <c r="D71" s="78">
        <f t="shared" si="86"/>
        <v>605</v>
      </c>
      <c r="E71" s="65"/>
      <c r="F71" s="65"/>
      <c r="G71" s="65"/>
      <c r="H71" s="65"/>
      <c r="I71" s="65"/>
      <c r="J71" s="65"/>
      <c r="K71" s="78">
        <f>N71</f>
        <v>605</v>
      </c>
      <c r="L71" s="65"/>
      <c r="M71" s="65"/>
      <c r="N71" s="65">
        <f>N76</f>
        <v>605</v>
      </c>
      <c r="O71" s="65"/>
      <c r="P71" s="65"/>
      <c r="Q71" s="65"/>
      <c r="R71" s="78"/>
      <c r="S71" s="65"/>
      <c r="T71" s="65"/>
      <c r="U71" s="65"/>
      <c r="V71" s="65"/>
      <c r="W71" s="65"/>
      <c r="X71" s="65"/>
      <c r="Y71" s="65"/>
      <c r="Z71" s="65"/>
      <c r="AA71" s="78"/>
      <c r="AB71" s="65"/>
      <c r="AC71" s="81"/>
      <c r="AD71" s="81"/>
      <c r="AE71" s="65"/>
      <c r="AF71" s="65"/>
      <c r="AG71" s="65"/>
      <c r="AH71" s="65"/>
      <c r="AI71" s="78"/>
      <c r="AJ71" s="65"/>
      <c r="AK71" s="65"/>
      <c r="AL71" s="65"/>
      <c r="AM71" s="65"/>
      <c r="AN71" s="65"/>
      <c r="AO71" s="65"/>
      <c r="AP71" s="65"/>
      <c r="AQ71" s="65"/>
      <c r="AR71" s="79"/>
      <c r="AS71" s="81"/>
      <c r="AT71" s="81"/>
      <c r="AU71" s="81"/>
      <c r="AV71" s="81"/>
      <c r="AW71" s="81"/>
      <c r="AX71" s="81"/>
      <c r="AY71" s="79"/>
      <c r="AZ71" s="65"/>
      <c r="BA71" s="65"/>
      <c r="BB71" s="65"/>
      <c r="BC71" s="65"/>
      <c r="BD71" s="65"/>
      <c r="BE71" s="65"/>
      <c r="BF71" s="65"/>
      <c r="BG71" s="78"/>
      <c r="BH71" s="65"/>
      <c r="BI71" s="65"/>
      <c r="BJ71" s="65"/>
      <c r="BK71" s="65"/>
      <c r="BL71" s="65"/>
      <c r="BM71" s="65"/>
      <c r="BN71" s="65"/>
    </row>
    <row r="72" spans="1:67" s="9" customFormat="1" ht="72" customHeight="1" x14ac:dyDescent="0.2">
      <c r="A72" s="143"/>
      <c r="B72" s="82" t="s">
        <v>11</v>
      </c>
      <c r="C72" s="82" t="s">
        <v>11</v>
      </c>
      <c r="D72" s="78">
        <f t="shared" si="85"/>
        <v>150</v>
      </c>
      <c r="E72" s="65"/>
      <c r="F72" s="65"/>
      <c r="G72" s="65"/>
      <c r="H72" s="65"/>
      <c r="I72" s="65"/>
      <c r="J72" s="65"/>
      <c r="K72" s="78">
        <f>L72+M72+N72+O72+P72+Q72</f>
        <v>0</v>
      </c>
      <c r="L72" s="65">
        <v>0</v>
      </c>
      <c r="M72" s="65">
        <v>0</v>
      </c>
      <c r="N72" s="65">
        <v>0</v>
      </c>
      <c r="O72" s="65">
        <v>0</v>
      </c>
      <c r="P72" s="65">
        <v>0</v>
      </c>
      <c r="Q72" s="65">
        <v>0</v>
      </c>
      <c r="R72" s="78">
        <f>V72</f>
        <v>150</v>
      </c>
      <c r="S72" s="65">
        <v>0</v>
      </c>
      <c r="T72" s="65">
        <v>0</v>
      </c>
      <c r="U72" s="65">
        <v>0</v>
      </c>
      <c r="V72" s="65">
        <f>V77</f>
        <v>150</v>
      </c>
      <c r="W72" s="65">
        <v>0</v>
      </c>
      <c r="X72" s="65">
        <v>0</v>
      </c>
      <c r="Y72" s="65">
        <v>0</v>
      </c>
      <c r="Z72" s="65">
        <v>0</v>
      </c>
      <c r="AA72" s="78">
        <f>AD72</f>
        <v>0</v>
      </c>
      <c r="AB72" s="65">
        <v>0</v>
      </c>
      <c r="AC72" s="81">
        <v>0</v>
      </c>
      <c r="AD72" s="81">
        <f>AD77</f>
        <v>0</v>
      </c>
      <c r="AE72" s="65">
        <v>0</v>
      </c>
      <c r="AF72" s="65">
        <v>0</v>
      </c>
      <c r="AG72" s="65">
        <v>0</v>
      </c>
      <c r="AH72" s="65">
        <v>0</v>
      </c>
      <c r="AI72" s="78">
        <f>AL72</f>
        <v>0</v>
      </c>
      <c r="AJ72" s="65">
        <v>0</v>
      </c>
      <c r="AK72" s="65">
        <v>0</v>
      </c>
      <c r="AL72" s="65">
        <f>AL77</f>
        <v>0</v>
      </c>
      <c r="AM72" s="65">
        <v>0</v>
      </c>
      <c r="AN72" s="65">
        <v>0</v>
      </c>
      <c r="AO72" s="65">
        <v>0</v>
      </c>
      <c r="AP72" s="65">
        <v>0</v>
      </c>
      <c r="AQ72" s="65">
        <v>0</v>
      </c>
      <c r="AR72" s="79">
        <v>0</v>
      </c>
      <c r="AS72" s="81">
        <v>0</v>
      </c>
      <c r="AT72" s="81">
        <v>0</v>
      </c>
      <c r="AU72" s="81">
        <v>0</v>
      </c>
      <c r="AV72" s="81">
        <v>0</v>
      </c>
      <c r="AW72" s="81">
        <v>0</v>
      </c>
      <c r="AX72" s="81">
        <v>0</v>
      </c>
      <c r="AY72" s="79">
        <f>AZ72+BB72+BC72+BD72+BE72</f>
        <v>0</v>
      </c>
      <c r="AZ72" s="65">
        <v>0</v>
      </c>
      <c r="BA72" s="65">
        <v>0</v>
      </c>
      <c r="BB72" s="65">
        <v>0</v>
      </c>
      <c r="BC72" s="65">
        <v>0</v>
      </c>
      <c r="BD72" s="65">
        <v>0</v>
      </c>
      <c r="BE72" s="65">
        <v>0</v>
      </c>
      <c r="BF72" s="65">
        <v>0</v>
      </c>
      <c r="BG72" s="78">
        <f>BH72+BJ72+BK72+BL72+BM72</f>
        <v>0</v>
      </c>
      <c r="BH72" s="65">
        <v>0</v>
      </c>
      <c r="BI72" s="65">
        <v>0</v>
      </c>
      <c r="BJ72" s="65">
        <v>0</v>
      </c>
      <c r="BK72" s="65">
        <v>0</v>
      </c>
      <c r="BL72" s="65">
        <v>0</v>
      </c>
      <c r="BM72" s="65">
        <v>0</v>
      </c>
      <c r="BN72" s="65">
        <v>0</v>
      </c>
    </row>
    <row r="73" spans="1:67" ht="73.5" customHeight="1" x14ac:dyDescent="0.2">
      <c r="A73" s="84" t="s">
        <v>48</v>
      </c>
      <c r="B73" s="42" t="s">
        <v>19</v>
      </c>
      <c r="C73" s="42" t="s">
        <v>7</v>
      </c>
      <c r="D73" s="23">
        <f>K73+R73+AA73+AI73+AR73+AY73+BG73</f>
        <v>384.6</v>
      </c>
      <c r="E73" s="45">
        <v>0</v>
      </c>
      <c r="F73" s="45">
        <v>0</v>
      </c>
      <c r="G73" s="45">
        <v>201.4</v>
      </c>
      <c r="H73" s="45"/>
      <c r="I73" s="45"/>
      <c r="J73" s="45"/>
      <c r="K73" s="45">
        <f t="shared" si="71"/>
        <v>50</v>
      </c>
      <c r="L73" s="45">
        <v>0</v>
      </c>
      <c r="M73" s="45">
        <v>0</v>
      </c>
      <c r="N73" s="45">
        <v>50</v>
      </c>
      <c r="O73" s="45">
        <v>0</v>
      </c>
      <c r="P73" s="45">
        <v>0</v>
      </c>
      <c r="Q73" s="45">
        <v>0</v>
      </c>
      <c r="R73" s="23">
        <f t="shared" si="82"/>
        <v>80</v>
      </c>
      <c r="S73" s="45">
        <v>0</v>
      </c>
      <c r="T73" s="45">
        <v>0</v>
      </c>
      <c r="U73" s="45">
        <v>0</v>
      </c>
      <c r="V73" s="45">
        <v>50</v>
      </c>
      <c r="W73" s="45">
        <v>30</v>
      </c>
      <c r="X73" s="45">
        <v>0</v>
      </c>
      <c r="Y73" s="45">
        <v>0</v>
      </c>
      <c r="Z73" s="45">
        <v>0</v>
      </c>
      <c r="AA73" s="23">
        <f t="shared" si="83"/>
        <v>50</v>
      </c>
      <c r="AB73" s="45">
        <v>0</v>
      </c>
      <c r="AC73" s="58">
        <v>0</v>
      </c>
      <c r="AD73" s="58">
        <v>50</v>
      </c>
      <c r="AE73" s="45">
        <v>0</v>
      </c>
      <c r="AF73" s="45">
        <v>0</v>
      </c>
      <c r="AG73" s="45">
        <v>0</v>
      </c>
      <c r="AH73" s="45">
        <v>0</v>
      </c>
      <c r="AI73" s="23">
        <f t="shared" si="113"/>
        <v>54.6</v>
      </c>
      <c r="AJ73" s="45">
        <v>0</v>
      </c>
      <c r="AK73" s="45">
        <v>0</v>
      </c>
      <c r="AL73" s="45">
        <v>50</v>
      </c>
      <c r="AM73" s="45">
        <v>4.5999999999999996</v>
      </c>
      <c r="AN73" s="45">
        <v>0</v>
      </c>
      <c r="AO73" s="45">
        <v>0</v>
      </c>
      <c r="AP73" s="45">
        <v>0</v>
      </c>
      <c r="AQ73" s="45">
        <v>0</v>
      </c>
      <c r="AR73" s="105">
        <f>AS73+AT73+AU73+AV73+BF73</f>
        <v>50</v>
      </c>
      <c r="AS73" s="58">
        <v>0</v>
      </c>
      <c r="AT73" s="58">
        <v>0</v>
      </c>
      <c r="AU73" s="58">
        <v>50</v>
      </c>
      <c r="AV73" s="58">
        <v>0</v>
      </c>
      <c r="AW73" s="58">
        <v>0</v>
      </c>
      <c r="AX73" s="58">
        <v>0</v>
      </c>
      <c r="AY73" s="105">
        <f>BA73+BB73+BC73+BD73+BE73+BF73</f>
        <v>50</v>
      </c>
      <c r="AZ73" s="45">
        <v>0</v>
      </c>
      <c r="BA73" s="45">
        <v>0</v>
      </c>
      <c r="BB73" s="45">
        <v>0</v>
      </c>
      <c r="BC73" s="45">
        <v>50</v>
      </c>
      <c r="BD73" s="45">
        <v>0</v>
      </c>
      <c r="BE73" s="45">
        <v>0</v>
      </c>
      <c r="BF73" s="45">
        <v>0</v>
      </c>
      <c r="BG73" s="85">
        <f t="shared" ref="BG73" si="130">BH73+BK73+BL73+BN73+BT73</f>
        <v>50</v>
      </c>
      <c r="BH73" s="45">
        <v>0</v>
      </c>
      <c r="BI73" s="45">
        <v>0</v>
      </c>
      <c r="BJ73" s="45">
        <v>0</v>
      </c>
      <c r="BK73" s="45">
        <v>50</v>
      </c>
      <c r="BL73" s="45">
        <v>0</v>
      </c>
      <c r="BM73" s="45">
        <v>0</v>
      </c>
      <c r="BN73" s="45">
        <v>0</v>
      </c>
    </row>
    <row r="74" spans="1:67" x14ac:dyDescent="0.2">
      <c r="A74" s="121" t="s">
        <v>76</v>
      </c>
      <c r="B74" s="109" t="s">
        <v>19</v>
      </c>
      <c r="C74" s="109" t="s">
        <v>12</v>
      </c>
      <c r="D74" s="110">
        <f>K74+R74+AA74+AI74+AR74+AY74+BG74</f>
        <v>3442.4</v>
      </c>
      <c r="E74" s="23">
        <v>0</v>
      </c>
      <c r="F74" s="23">
        <v>0</v>
      </c>
      <c r="G74" s="23">
        <v>1060</v>
      </c>
      <c r="H74" s="45"/>
      <c r="I74" s="45"/>
      <c r="J74" s="45"/>
      <c r="K74" s="110">
        <f t="shared" si="71"/>
        <v>220.5</v>
      </c>
      <c r="L74" s="110">
        <v>0</v>
      </c>
      <c r="M74" s="110">
        <v>0</v>
      </c>
      <c r="N74" s="110">
        <v>220.5</v>
      </c>
      <c r="O74" s="110">
        <v>0</v>
      </c>
      <c r="P74" s="110">
        <v>0</v>
      </c>
      <c r="Q74" s="110">
        <v>0</v>
      </c>
      <c r="R74" s="110">
        <f t="shared" si="82"/>
        <v>148.19999999999999</v>
      </c>
      <c r="S74" s="110">
        <v>0</v>
      </c>
      <c r="T74" s="110">
        <v>0</v>
      </c>
      <c r="U74" s="110">
        <v>0</v>
      </c>
      <c r="V74" s="110">
        <v>148.19999999999999</v>
      </c>
      <c r="W74" s="110">
        <v>0</v>
      </c>
      <c r="X74" s="110">
        <v>0</v>
      </c>
      <c r="Y74" s="110">
        <v>0</v>
      </c>
      <c r="Z74" s="110">
        <v>0</v>
      </c>
      <c r="AA74" s="110">
        <f t="shared" si="83"/>
        <v>210.7</v>
      </c>
      <c r="AB74" s="110">
        <v>0</v>
      </c>
      <c r="AC74" s="116">
        <v>0</v>
      </c>
      <c r="AD74" s="116">
        <v>210.7</v>
      </c>
      <c r="AE74" s="110">
        <v>0</v>
      </c>
      <c r="AF74" s="110">
        <v>0</v>
      </c>
      <c r="AG74" s="110">
        <v>0</v>
      </c>
      <c r="AH74" s="110">
        <v>0</v>
      </c>
      <c r="AI74" s="110">
        <v>207</v>
      </c>
      <c r="AJ74" s="110">
        <v>0</v>
      </c>
      <c r="AK74" s="110">
        <v>0</v>
      </c>
      <c r="AL74" s="110">
        <v>207</v>
      </c>
      <c r="AM74" s="110">
        <v>0</v>
      </c>
      <c r="AN74" s="110">
        <v>0</v>
      </c>
      <c r="AO74" s="110">
        <v>0</v>
      </c>
      <c r="AP74" s="110">
        <v>0</v>
      </c>
      <c r="AQ74" s="110">
        <v>0</v>
      </c>
      <c r="AR74" s="116">
        <f>AS74+AT74+AU74+AV74+BF74</f>
        <v>207</v>
      </c>
      <c r="AS74" s="116">
        <v>0</v>
      </c>
      <c r="AT74" s="116">
        <v>0</v>
      </c>
      <c r="AU74" s="116">
        <v>207</v>
      </c>
      <c r="AV74" s="116">
        <v>0</v>
      </c>
      <c r="AW74" s="116">
        <v>0</v>
      </c>
      <c r="AX74" s="116">
        <v>0</v>
      </c>
      <c r="AY74" s="116">
        <f>AZ74+BC74+BD74+BF74+BL74</f>
        <v>1222</v>
      </c>
      <c r="AZ74" s="110">
        <v>0</v>
      </c>
      <c r="BA74" s="112">
        <v>0</v>
      </c>
      <c r="BB74" s="110">
        <v>0</v>
      </c>
      <c r="BC74" s="110">
        <v>1222</v>
      </c>
      <c r="BD74" s="110">
        <v>0</v>
      </c>
      <c r="BE74" s="110">
        <v>0</v>
      </c>
      <c r="BF74" s="110">
        <v>0</v>
      </c>
      <c r="BG74" s="110">
        <f>BH74+BK74+BL74+BN74+BT74</f>
        <v>1227</v>
      </c>
      <c r="BH74" s="110">
        <v>0</v>
      </c>
      <c r="BI74" s="112">
        <v>0</v>
      </c>
      <c r="BJ74" s="110">
        <v>0</v>
      </c>
      <c r="BK74" s="110">
        <v>1227</v>
      </c>
      <c r="BL74" s="110">
        <v>0</v>
      </c>
      <c r="BM74" s="110">
        <v>0</v>
      </c>
      <c r="BN74" s="110">
        <v>0</v>
      </c>
    </row>
    <row r="75" spans="1:67" s="6" customFormat="1" ht="54.75" customHeight="1" x14ac:dyDescent="0.2">
      <c r="A75" s="121"/>
      <c r="B75" s="111"/>
      <c r="C75" s="111"/>
      <c r="D75" s="111">
        <f t="shared" ref="D75" si="131">K75+R75+AA75+AI75+AR75+AY75</f>
        <v>0</v>
      </c>
      <c r="E75" s="45"/>
      <c r="F75" s="45"/>
      <c r="G75" s="45"/>
      <c r="H75" s="45"/>
      <c r="I75" s="45"/>
      <c r="J75" s="45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7"/>
      <c r="AD75" s="117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7"/>
      <c r="AS75" s="117"/>
      <c r="AT75" s="117"/>
      <c r="AU75" s="117"/>
      <c r="AV75" s="117"/>
      <c r="AW75" s="117"/>
      <c r="AX75" s="117"/>
      <c r="AY75" s="117"/>
      <c r="AZ75" s="111"/>
      <c r="BA75" s="113"/>
      <c r="BB75" s="111"/>
      <c r="BC75" s="111"/>
      <c r="BD75" s="111"/>
      <c r="BE75" s="111"/>
      <c r="BF75" s="111"/>
      <c r="BG75" s="111"/>
      <c r="BH75" s="111"/>
      <c r="BI75" s="113"/>
      <c r="BJ75" s="111"/>
      <c r="BK75" s="111"/>
      <c r="BL75" s="111"/>
      <c r="BM75" s="111"/>
      <c r="BN75" s="111"/>
    </row>
    <row r="76" spans="1:67" s="6" customFormat="1" ht="38.25" x14ac:dyDescent="0.2">
      <c r="A76" s="122"/>
      <c r="B76" s="48" t="s">
        <v>50</v>
      </c>
      <c r="C76" s="48" t="s">
        <v>50</v>
      </c>
      <c r="D76" s="49">
        <f t="shared" ref="D76:D81" si="132">K76+R76+AA76+AI76+AR76+AY76+BG76</f>
        <v>605</v>
      </c>
      <c r="E76" s="45"/>
      <c r="F76" s="45"/>
      <c r="G76" s="45"/>
      <c r="H76" s="45"/>
      <c r="I76" s="45"/>
      <c r="J76" s="45"/>
      <c r="K76" s="49">
        <f t="shared" si="71"/>
        <v>605</v>
      </c>
      <c r="L76" s="49">
        <v>0</v>
      </c>
      <c r="M76" s="49">
        <v>0</v>
      </c>
      <c r="N76" s="49">
        <v>605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50">
        <v>0</v>
      </c>
      <c r="AD76" s="50">
        <v>0</v>
      </c>
      <c r="AE76" s="49">
        <v>0</v>
      </c>
      <c r="AF76" s="49">
        <v>0</v>
      </c>
      <c r="AG76" s="49">
        <v>0</v>
      </c>
      <c r="AH76" s="49"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50"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v>0</v>
      </c>
      <c r="AZ76" s="49">
        <v>0</v>
      </c>
      <c r="BA76" s="49">
        <v>0</v>
      </c>
      <c r="BB76" s="49">
        <v>0</v>
      </c>
      <c r="BC76" s="49">
        <v>0</v>
      </c>
      <c r="BD76" s="49">
        <v>0</v>
      </c>
      <c r="BE76" s="49">
        <v>0</v>
      </c>
      <c r="BF76" s="49">
        <v>0</v>
      </c>
      <c r="BG76" s="49">
        <v>0</v>
      </c>
      <c r="BH76" s="49">
        <v>0</v>
      </c>
      <c r="BI76" s="49">
        <v>0</v>
      </c>
      <c r="BJ76" s="49">
        <v>0</v>
      </c>
      <c r="BK76" s="49">
        <v>0</v>
      </c>
      <c r="BL76" s="49">
        <v>0</v>
      </c>
      <c r="BM76" s="49">
        <v>0</v>
      </c>
      <c r="BN76" s="49">
        <v>0</v>
      </c>
    </row>
    <row r="77" spans="1:67" s="6" customFormat="1" ht="63.75" x14ac:dyDescent="0.2">
      <c r="A77" s="122"/>
      <c r="B77" s="48" t="s">
        <v>11</v>
      </c>
      <c r="C77" s="48" t="s">
        <v>11</v>
      </c>
      <c r="D77" s="49">
        <f t="shared" si="132"/>
        <v>150</v>
      </c>
      <c r="E77" s="45"/>
      <c r="F77" s="45"/>
      <c r="G77" s="45"/>
      <c r="H77" s="45"/>
      <c r="I77" s="45"/>
      <c r="J77" s="45"/>
      <c r="K77" s="49">
        <f>L77+M77+N77+O77+P77+Q77</f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f>V77</f>
        <v>150</v>
      </c>
      <c r="S77" s="49">
        <v>0</v>
      </c>
      <c r="T77" s="49">
        <v>0</v>
      </c>
      <c r="U77" s="49">
        <v>0</v>
      </c>
      <c r="V77" s="49">
        <v>150</v>
      </c>
      <c r="W77" s="49">
        <v>0</v>
      </c>
      <c r="X77" s="49">
        <v>0</v>
      </c>
      <c r="Y77" s="49">
        <v>0</v>
      </c>
      <c r="Z77" s="49">
        <v>0</v>
      </c>
      <c r="AA77" s="49">
        <f>AD77</f>
        <v>0</v>
      </c>
      <c r="AB77" s="49">
        <v>0</v>
      </c>
      <c r="AC77" s="50">
        <v>0</v>
      </c>
      <c r="AD77" s="50">
        <v>0</v>
      </c>
      <c r="AE77" s="49">
        <v>0</v>
      </c>
      <c r="AF77" s="49">
        <v>0</v>
      </c>
      <c r="AG77" s="49">
        <v>0</v>
      </c>
      <c r="AH77" s="49">
        <v>0</v>
      </c>
      <c r="AI77" s="49">
        <f>AL77</f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50">
        <f>AS77+AT77+AU77+AV77+AW77+AX77</f>
        <v>0</v>
      </c>
      <c r="AS77" s="50">
        <v>0</v>
      </c>
      <c r="AT77" s="50">
        <v>0</v>
      </c>
      <c r="AU77" s="50">
        <v>0</v>
      </c>
      <c r="AV77" s="50">
        <v>0</v>
      </c>
      <c r="AW77" s="50">
        <v>0</v>
      </c>
      <c r="AX77" s="50">
        <v>0</v>
      </c>
      <c r="AY77" s="50">
        <f>AZ77+BB77+BC77+BD77+BE77+BF77</f>
        <v>0</v>
      </c>
      <c r="AZ77" s="49">
        <v>0</v>
      </c>
      <c r="BA77" s="49">
        <v>0</v>
      </c>
      <c r="BB77" s="49">
        <v>0</v>
      </c>
      <c r="BC77" s="49">
        <v>0</v>
      </c>
      <c r="BD77" s="49">
        <v>0</v>
      </c>
      <c r="BE77" s="49">
        <v>0</v>
      </c>
      <c r="BF77" s="49">
        <v>0</v>
      </c>
      <c r="BG77" s="49">
        <f>BH77+BJ77+BK77+BL77+BM77+BN77</f>
        <v>0</v>
      </c>
      <c r="BH77" s="49">
        <v>0</v>
      </c>
      <c r="BI77" s="49">
        <v>0</v>
      </c>
      <c r="BJ77" s="49">
        <v>0</v>
      </c>
      <c r="BK77" s="49">
        <v>0</v>
      </c>
      <c r="BL77" s="49">
        <v>0</v>
      </c>
      <c r="BM77" s="49">
        <v>0</v>
      </c>
      <c r="BN77" s="49">
        <v>0</v>
      </c>
    </row>
    <row r="78" spans="1:67" s="83" customFormat="1" ht="38.25" x14ac:dyDescent="0.2">
      <c r="A78" s="118" t="s">
        <v>34</v>
      </c>
      <c r="B78" s="38" t="s">
        <v>22</v>
      </c>
      <c r="C78" s="38" t="s">
        <v>6</v>
      </c>
      <c r="D78" s="78">
        <f t="shared" si="132"/>
        <v>22858.800000000003</v>
      </c>
      <c r="E78" s="65" t="e">
        <f>E82+#REF!</f>
        <v>#REF!</v>
      </c>
      <c r="F78" s="65" t="e">
        <f>F82+#REF!</f>
        <v>#REF!</v>
      </c>
      <c r="G78" s="65" t="e">
        <f>G82+#REF!</f>
        <v>#REF!</v>
      </c>
      <c r="H78" s="65" t="e">
        <f>H82+#REF!</f>
        <v>#REF!</v>
      </c>
      <c r="I78" s="65" t="e">
        <f>I82+#REF!</f>
        <v>#REF!</v>
      </c>
      <c r="J78" s="65" t="e">
        <f>J82+#REF!</f>
        <v>#REF!</v>
      </c>
      <c r="K78" s="65">
        <f>M78+O78+N78</f>
        <v>2287.5</v>
      </c>
      <c r="L78" s="65">
        <f t="shared" ref="L78" si="133">L82</f>
        <v>0</v>
      </c>
      <c r="M78" s="65">
        <f>M82+M86</f>
        <v>1212.2</v>
      </c>
      <c r="N78" s="65">
        <f>N84+N85+N86</f>
        <v>25.3</v>
      </c>
      <c r="O78" s="65">
        <f>O82</f>
        <v>1050</v>
      </c>
      <c r="P78" s="65">
        <f t="shared" ref="P78:Q78" si="134">P82</f>
        <v>0</v>
      </c>
      <c r="Q78" s="65">
        <f t="shared" si="134"/>
        <v>0</v>
      </c>
      <c r="R78" s="65">
        <f>U78+W78+V78</f>
        <v>4880.7000000000007</v>
      </c>
      <c r="S78" s="65">
        <f t="shared" ref="S78:Z78" si="135">S82</f>
        <v>0</v>
      </c>
      <c r="T78" s="65">
        <f t="shared" si="135"/>
        <v>0</v>
      </c>
      <c r="U78" s="65">
        <f t="shared" si="135"/>
        <v>2830.6</v>
      </c>
      <c r="V78" s="65">
        <f>V81</f>
        <v>550.1</v>
      </c>
      <c r="W78" s="65">
        <f t="shared" si="135"/>
        <v>1500</v>
      </c>
      <c r="X78" s="65">
        <f t="shared" si="135"/>
        <v>0</v>
      </c>
      <c r="Y78" s="65">
        <f t="shared" si="135"/>
        <v>0</v>
      </c>
      <c r="Z78" s="65">
        <f t="shared" si="135"/>
        <v>0</v>
      </c>
      <c r="AA78" s="65">
        <f>AB78+AC78+AD78+AE78+AF78+AG78+AH78</f>
        <v>6886.8</v>
      </c>
      <c r="AB78" s="65">
        <f t="shared" ref="AB78:AH78" si="136">AB82</f>
        <v>0</v>
      </c>
      <c r="AC78" s="81">
        <f>AC82+AC87</f>
        <v>4378.3</v>
      </c>
      <c r="AD78" s="81">
        <f>AD80</f>
        <v>1908.5</v>
      </c>
      <c r="AE78" s="65">
        <f t="shared" si="136"/>
        <v>600</v>
      </c>
      <c r="AF78" s="65">
        <f t="shared" si="136"/>
        <v>0</v>
      </c>
      <c r="AG78" s="65">
        <f t="shared" si="136"/>
        <v>0</v>
      </c>
      <c r="AH78" s="65">
        <f t="shared" si="136"/>
        <v>0</v>
      </c>
      <c r="AI78" s="65">
        <f>AK78+AL78+AM78+AN78+AO78+AP78</f>
        <v>2835.9</v>
      </c>
      <c r="AJ78" s="65">
        <f t="shared" ref="AJ78:AQ78" si="137">AJ82</f>
        <v>0</v>
      </c>
      <c r="AK78" s="65">
        <f t="shared" si="137"/>
        <v>2563.1</v>
      </c>
      <c r="AL78" s="65">
        <f>AL80</f>
        <v>272.8</v>
      </c>
      <c r="AM78" s="65">
        <f t="shared" si="137"/>
        <v>0</v>
      </c>
      <c r="AN78" s="65">
        <f t="shared" si="137"/>
        <v>0</v>
      </c>
      <c r="AO78" s="65">
        <f t="shared" si="137"/>
        <v>0</v>
      </c>
      <c r="AP78" s="65">
        <f t="shared" si="137"/>
        <v>0</v>
      </c>
      <c r="AQ78" s="65">
        <f t="shared" si="137"/>
        <v>0</v>
      </c>
      <c r="AR78" s="81">
        <f>AS78+AT78+AU78+AV78+AW78+BF78</f>
        <v>2451.1</v>
      </c>
      <c r="AS78" s="81">
        <f t="shared" ref="AS78:AX78" si="138">AS82</f>
        <v>0</v>
      </c>
      <c r="AT78" s="81">
        <f t="shared" si="138"/>
        <v>2451.1</v>
      </c>
      <c r="AU78" s="81">
        <f t="shared" si="138"/>
        <v>0</v>
      </c>
      <c r="AV78" s="81">
        <f t="shared" si="138"/>
        <v>0</v>
      </c>
      <c r="AW78" s="81">
        <f t="shared" si="138"/>
        <v>0</v>
      </c>
      <c r="AX78" s="81">
        <f t="shared" si="138"/>
        <v>0</v>
      </c>
      <c r="AY78" s="81">
        <f>AY80</f>
        <v>1758.4</v>
      </c>
      <c r="AZ78" s="65">
        <f t="shared" ref="AZ78:BF78" si="139">AZ82</f>
        <v>0</v>
      </c>
      <c r="BA78" s="65">
        <v>0</v>
      </c>
      <c r="BB78" s="65">
        <f t="shared" si="139"/>
        <v>1758.4</v>
      </c>
      <c r="BC78" s="65">
        <f t="shared" si="139"/>
        <v>0</v>
      </c>
      <c r="BD78" s="65">
        <f t="shared" si="139"/>
        <v>0</v>
      </c>
      <c r="BE78" s="65">
        <f t="shared" si="139"/>
        <v>0</v>
      </c>
      <c r="BF78" s="65">
        <f t="shared" si="139"/>
        <v>0</v>
      </c>
      <c r="BG78" s="65">
        <f>BG80</f>
        <v>1758.4</v>
      </c>
      <c r="BH78" s="65">
        <f t="shared" ref="BH78" si="140">BH82</f>
        <v>0</v>
      </c>
      <c r="BI78" s="65">
        <v>0</v>
      </c>
      <c r="BJ78" s="65">
        <f t="shared" ref="BJ78:BN78" si="141">BJ82</f>
        <v>1758.4</v>
      </c>
      <c r="BK78" s="65">
        <f t="shared" si="141"/>
        <v>0</v>
      </c>
      <c r="BL78" s="65">
        <f t="shared" si="141"/>
        <v>0</v>
      </c>
      <c r="BM78" s="65">
        <f t="shared" si="141"/>
        <v>0</v>
      </c>
      <c r="BN78" s="65">
        <f t="shared" si="141"/>
        <v>0</v>
      </c>
    </row>
    <row r="79" spans="1:67" s="83" customFormat="1" ht="38.25" x14ac:dyDescent="0.2">
      <c r="A79" s="119"/>
      <c r="B79" s="38" t="s">
        <v>50</v>
      </c>
      <c r="C79" s="82" t="s">
        <v>50</v>
      </c>
      <c r="D79" s="78">
        <f t="shared" si="132"/>
        <v>187.60000000000002</v>
      </c>
      <c r="E79" s="65"/>
      <c r="F79" s="65"/>
      <c r="G79" s="65"/>
      <c r="H79" s="65"/>
      <c r="I79" s="65"/>
      <c r="J79" s="65"/>
      <c r="K79" s="65">
        <f>K86</f>
        <v>187.60000000000002</v>
      </c>
      <c r="L79" s="65">
        <v>0</v>
      </c>
      <c r="M79" s="65">
        <f>M86</f>
        <v>162.30000000000001</v>
      </c>
      <c r="N79" s="65">
        <f>N86</f>
        <v>25.3</v>
      </c>
      <c r="O79" s="65">
        <v>0</v>
      </c>
      <c r="P79" s="65">
        <v>0</v>
      </c>
      <c r="Q79" s="65">
        <v>0</v>
      </c>
      <c r="R79" s="65">
        <v>0</v>
      </c>
      <c r="S79" s="65">
        <v>0</v>
      </c>
      <c r="T79" s="65">
        <v>0</v>
      </c>
      <c r="U79" s="65">
        <v>0</v>
      </c>
      <c r="V79" s="65">
        <v>0</v>
      </c>
      <c r="W79" s="65">
        <v>0</v>
      </c>
      <c r="X79" s="65">
        <v>0</v>
      </c>
      <c r="Y79" s="65">
        <v>0</v>
      </c>
      <c r="Z79" s="65">
        <v>0</v>
      </c>
      <c r="AA79" s="65">
        <v>0</v>
      </c>
      <c r="AB79" s="65">
        <v>0</v>
      </c>
      <c r="AC79" s="81">
        <v>0</v>
      </c>
      <c r="AD79" s="81">
        <v>0</v>
      </c>
      <c r="AE79" s="65">
        <v>0</v>
      </c>
      <c r="AF79" s="65">
        <v>0</v>
      </c>
      <c r="AG79" s="65">
        <v>0</v>
      </c>
      <c r="AH79" s="65">
        <v>0</v>
      </c>
      <c r="AI79" s="65">
        <v>0</v>
      </c>
      <c r="AJ79" s="65">
        <v>0</v>
      </c>
      <c r="AK79" s="65">
        <v>0</v>
      </c>
      <c r="AL79" s="65">
        <v>0</v>
      </c>
      <c r="AM79" s="65">
        <v>0</v>
      </c>
      <c r="AN79" s="65">
        <v>0</v>
      </c>
      <c r="AO79" s="65">
        <v>0</v>
      </c>
      <c r="AP79" s="65">
        <v>0</v>
      </c>
      <c r="AQ79" s="65">
        <v>0</v>
      </c>
      <c r="AR79" s="81">
        <v>0</v>
      </c>
      <c r="AS79" s="81">
        <v>0</v>
      </c>
      <c r="AT79" s="81">
        <v>0</v>
      </c>
      <c r="AU79" s="81">
        <v>0</v>
      </c>
      <c r="AV79" s="81">
        <v>0</v>
      </c>
      <c r="AW79" s="81">
        <v>0</v>
      </c>
      <c r="AX79" s="81">
        <v>0</v>
      </c>
      <c r="AY79" s="81">
        <v>0</v>
      </c>
      <c r="AZ79" s="65">
        <v>0</v>
      </c>
      <c r="BA79" s="65">
        <v>0</v>
      </c>
      <c r="BB79" s="65">
        <v>0</v>
      </c>
      <c r="BC79" s="65">
        <v>0</v>
      </c>
      <c r="BD79" s="65">
        <v>0</v>
      </c>
      <c r="BE79" s="65">
        <v>0</v>
      </c>
      <c r="BF79" s="65">
        <v>0</v>
      </c>
      <c r="BG79" s="65">
        <v>0</v>
      </c>
      <c r="BH79" s="65">
        <v>0</v>
      </c>
      <c r="BI79" s="65">
        <v>0</v>
      </c>
      <c r="BJ79" s="65">
        <v>0</v>
      </c>
      <c r="BK79" s="65">
        <v>0</v>
      </c>
      <c r="BL79" s="65">
        <v>0</v>
      </c>
      <c r="BM79" s="65">
        <v>0</v>
      </c>
      <c r="BN79" s="65">
        <v>0</v>
      </c>
    </row>
    <row r="80" spans="1:67" s="83" customFormat="1" ht="25.5" x14ac:dyDescent="0.2">
      <c r="A80" s="119"/>
      <c r="B80" s="38" t="s">
        <v>12</v>
      </c>
      <c r="C80" s="38" t="s">
        <v>12</v>
      </c>
      <c r="D80" s="78">
        <f t="shared" si="132"/>
        <v>22121.100000000002</v>
      </c>
      <c r="E80" s="65"/>
      <c r="F80" s="65"/>
      <c r="G80" s="65"/>
      <c r="H80" s="65"/>
      <c r="I80" s="65"/>
      <c r="J80" s="65"/>
      <c r="K80" s="65">
        <f>K82</f>
        <v>2099.9</v>
      </c>
      <c r="L80" s="65">
        <v>0</v>
      </c>
      <c r="M80" s="65">
        <f>M82+M84</f>
        <v>1049.9000000000001</v>
      </c>
      <c r="N80" s="65">
        <f>N82+N83+N84</f>
        <v>0</v>
      </c>
      <c r="O80" s="65">
        <f>O82</f>
        <v>1050</v>
      </c>
      <c r="P80" s="65">
        <v>0</v>
      </c>
      <c r="Q80" s="65">
        <v>0</v>
      </c>
      <c r="R80" s="65">
        <f>R82</f>
        <v>4330.6000000000004</v>
      </c>
      <c r="S80" s="65">
        <v>0</v>
      </c>
      <c r="T80" s="65">
        <v>0</v>
      </c>
      <c r="U80" s="65">
        <f>U82</f>
        <v>2830.6</v>
      </c>
      <c r="V80" s="65">
        <v>0</v>
      </c>
      <c r="W80" s="65">
        <f>W82</f>
        <v>1500</v>
      </c>
      <c r="X80" s="65">
        <v>0</v>
      </c>
      <c r="Y80" s="65">
        <v>0</v>
      </c>
      <c r="Z80" s="65">
        <v>0</v>
      </c>
      <c r="AA80" s="65">
        <f>AC80+AD80+AE80</f>
        <v>6886.8</v>
      </c>
      <c r="AB80" s="65">
        <v>0</v>
      </c>
      <c r="AC80" s="81">
        <f>AC82+AC87</f>
        <v>4378.3</v>
      </c>
      <c r="AD80" s="81">
        <f>AD87+AD88+AD84</f>
        <v>1908.5</v>
      </c>
      <c r="AE80" s="65">
        <f>AE82</f>
        <v>600</v>
      </c>
      <c r="AF80" s="65">
        <v>0</v>
      </c>
      <c r="AG80" s="65">
        <v>0</v>
      </c>
      <c r="AH80" s="65">
        <v>0</v>
      </c>
      <c r="AI80" s="65">
        <f>AK80+AL80</f>
        <v>2835.9</v>
      </c>
      <c r="AJ80" s="65">
        <v>0</v>
      </c>
      <c r="AK80" s="65">
        <f>AK82</f>
        <v>2563.1</v>
      </c>
      <c r="AL80" s="65">
        <f>AL87+AL88+AL84</f>
        <v>272.8</v>
      </c>
      <c r="AM80" s="65">
        <f>AM83</f>
        <v>0</v>
      </c>
      <c r="AN80" s="65">
        <v>0</v>
      </c>
      <c r="AO80" s="65">
        <v>0</v>
      </c>
      <c r="AP80" s="65">
        <v>0</v>
      </c>
      <c r="AQ80" s="65">
        <v>0</v>
      </c>
      <c r="AR80" s="81">
        <f>AR82</f>
        <v>2451.1</v>
      </c>
      <c r="AS80" s="81">
        <v>0</v>
      </c>
      <c r="AT80" s="81">
        <f>AT82</f>
        <v>2451.1</v>
      </c>
      <c r="AU80" s="81">
        <v>0</v>
      </c>
      <c r="AV80" s="81">
        <f>AV82</f>
        <v>0</v>
      </c>
      <c r="AW80" s="81">
        <v>0</v>
      </c>
      <c r="AX80" s="81">
        <v>0</v>
      </c>
      <c r="AY80" s="81">
        <f>BB80</f>
        <v>1758.4</v>
      </c>
      <c r="AZ80" s="65">
        <v>0</v>
      </c>
      <c r="BA80" s="65">
        <v>0</v>
      </c>
      <c r="BB80" s="65">
        <f>BB82</f>
        <v>1758.4</v>
      </c>
      <c r="BC80" s="65">
        <v>0</v>
      </c>
      <c r="BD80" s="65">
        <f>BD82</f>
        <v>0</v>
      </c>
      <c r="BE80" s="65">
        <v>0</v>
      </c>
      <c r="BF80" s="65">
        <v>0</v>
      </c>
      <c r="BG80" s="65">
        <f>BJ80</f>
        <v>1758.4</v>
      </c>
      <c r="BH80" s="65">
        <v>0</v>
      </c>
      <c r="BI80" s="65">
        <v>0</v>
      </c>
      <c r="BJ80" s="65">
        <f>BJ82</f>
        <v>1758.4</v>
      </c>
      <c r="BK80" s="65">
        <v>0</v>
      </c>
      <c r="BL80" s="65">
        <f>BL82</f>
        <v>0</v>
      </c>
      <c r="BM80" s="65">
        <v>0</v>
      </c>
      <c r="BN80" s="65">
        <v>0</v>
      </c>
    </row>
    <row r="81" spans="1:83" s="83" customFormat="1" ht="38.25" x14ac:dyDescent="0.2">
      <c r="A81" s="120"/>
      <c r="B81" s="38" t="s">
        <v>18</v>
      </c>
      <c r="C81" s="38" t="s">
        <v>18</v>
      </c>
      <c r="D81" s="78">
        <f t="shared" si="132"/>
        <v>550.1</v>
      </c>
      <c r="E81" s="65"/>
      <c r="F81" s="65"/>
      <c r="G81" s="65"/>
      <c r="H81" s="65"/>
      <c r="I81" s="65"/>
      <c r="J81" s="65"/>
      <c r="K81" s="65">
        <v>0</v>
      </c>
      <c r="L81" s="65">
        <v>0</v>
      </c>
      <c r="M81" s="65">
        <v>0</v>
      </c>
      <c r="N81" s="65">
        <v>0</v>
      </c>
      <c r="O81" s="65">
        <v>0</v>
      </c>
      <c r="P81" s="65">
        <v>0</v>
      </c>
      <c r="Q81" s="65">
        <v>0</v>
      </c>
      <c r="R81" s="65">
        <f>V81</f>
        <v>550.1</v>
      </c>
      <c r="S81" s="65">
        <v>0</v>
      </c>
      <c r="T81" s="65">
        <v>0</v>
      </c>
      <c r="U81" s="65">
        <v>0</v>
      </c>
      <c r="V81" s="65">
        <f>V84</f>
        <v>550.1</v>
      </c>
      <c r="W81" s="65">
        <v>0</v>
      </c>
      <c r="X81" s="65">
        <v>0</v>
      </c>
      <c r="Y81" s="65">
        <v>0</v>
      </c>
      <c r="Z81" s="65">
        <v>0</v>
      </c>
      <c r="AA81" s="65">
        <v>0</v>
      </c>
      <c r="AB81" s="65">
        <v>0</v>
      </c>
      <c r="AC81" s="81">
        <v>0</v>
      </c>
      <c r="AD81" s="81">
        <v>0</v>
      </c>
      <c r="AE81" s="65">
        <v>0</v>
      </c>
      <c r="AF81" s="65">
        <v>0</v>
      </c>
      <c r="AG81" s="65">
        <v>0</v>
      </c>
      <c r="AH81" s="65">
        <v>0</v>
      </c>
      <c r="AI81" s="65">
        <v>0</v>
      </c>
      <c r="AJ81" s="65">
        <v>0</v>
      </c>
      <c r="AK81" s="65">
        <v>0</v>
      </c>
      <c r="AL81" s="65">
        <v>0</v>
      </c>
      <c r="AM81" s="65">
        <v>0</v>
      </c>
      <c r="AN81" s="65">
        <v>0</v>
      </c>
      <c r="AO81" s="65">
        <v>0</v>
      </c>
      <c r="AP81" s="65">
        <v>0</v>
      </c>
      <c r="AQ81" s="65">
        <v>0</v>
      </c>
      <c r="AR81" s="81">
        <v>0</v>
      </c>
      <c r="AS81" s="81">
        <v>0</v>
      </c>
      <c r="AT81" s="81">
        <v>0</v>
      </c>
      <c r="AU81" s="81">
        <v>0</v>
      </c>
      <c r="AV81" s="81">
        <v>0</v>
      </c>
      <c r="AW81" s="81">
        <v>0</v>
      </c>
      <c r="AX81" s="81">
        <v>0</v>
      </c>
      <c r="AY81" s="81">
        <v>0</v>
      </c>
      <c r="AZ81" s="65">
        <v>0</v>
      </c>
      <c r="BA81" s="65">
        <v>0</v>
      </c>
      <c r="BB81" s="65">
        <v>0</v>
      </c>
      <c r="BC81" s="65">
        <v>0</v>
      </c>
      <c r="BD81" s="65">
        <v>0</v>
      </c>
      <c r="BE81" s="65">
        <v>0</v>
      </c>
      <c r="BF81" s="65">
        <v>0</v>
      </c>
      <c r="BG81" s="65">
        <v>0</v>
      </c>
      <c r="BH81" s="65">
        <v>0</v>
      </c>
      <c r="BI81" s="65">
        <v>0</v>
      </c>
      <c r="BJ81" s="65">
        <v>0</v>
      </c>
      <c r="BK81" s="65">
        <v>0</v>
      </c>
      <c r="BL81" s="65">
        <v>0</v>
      </c>
      <c r="BM81" s="65">
        <v>0</v>
      </c>
      <c r="BN81" s="65">
        <v>0</v>
      </c>
    </row>
    <row r="82" spans="1:83" s="6" customFormat="1" ht="63.75" x14ac:dyDescent="0.2">
      <c r="A82" s="46" t="s">
        <v>35</v>
      </c>
      <c r="B82" s="42" t="s">
        <v>36</v>
      </c>
      <c r="C82" s="42" t="s">
        <v>12</v>
      </c>
      <c r="D82" s="23">
        <f>K82+R82+AA82+AI82+AR82++BG82</f>
        <v>16181.4</v>
      </c>
      <c r="E82" s="45"/>
      <c r="F82" s="45"/>
      <c r="G82" s="45"/>
      <c r="H82" s="45"/>
      <c r="I82" s="45"/>
      <c r="J82" s="45"/>
      <c r="K82" s="23">
        <f>M82+O82</f>
        <v>2099.9</v>
      </c>
      <c r="L82" s="45">
        <f t="shared" ref="L82:N82" si="142">L83</f>
        <v>0</v>
      </c>
      <c r="M82" s="45">
        <f t="shared" si="142"/>
        <v>1049.9000000000001</v>
      </c>
      <c r="N82" s="45">
        <f t="shared" si="142"/>
        <v>0</v>
      </c>
      <c r="O82" s="45">
        <f>O83</f>
        <v>1050</v>
      </c>
      <c r="P82" s="45">
        <f t="shared" ref="P82:Q82" si="143">P83</f>
        <v>0</v>
      </c>
      <c r="Q82" s="45">
        <f t="shared" si="143"/>
        <v>0</v>
      </c>
      <c r="R82" s="23">
        <f>U82+W82</f>
        <v>4330.6000000000004</v>
      </c>
      <c r="S82" s="45">
        <f t="shared" ref="S82:Z82" si="144">S83</f>
        <v>0</v>
      </c>
      <c r="T82" s="45">
        <f t="shared" si="144"/>
        <v>0</v>
      </c>
      <c r="U82" s="45">
        <f t="shared" si="144"/>
        <v>2830.6</v>
      </c>
      <c r="V82" s="45">
        <f t="shared" si="144"/>
        <v>0</v>
      </c>
      <c r="W82" s="45">
        <f t="shared" si="144"/>
        <v>1500</v>
      </c>
      <c r="X82" s="45">
        <f t="shared" si="144"/>
        <v>0</v>
      </c>
      <c r="Y82" s="45">
        <f t="shared" si="144"/>
        <v>0</v>
      </c>
      <c r="Z82" s="45">
        <f t="shared" si="144"/>
        <v>0</v>
      </c>
      <c r="AA82" s="23">
        <f>AC82+AE82</f>
        <v>2978.3</v>
      </c>
      <c r="AB82" s="45">
        <f t="shared" ref="AB82:AH82" si="145">AB83</f>
        <v>0</v>
      </c>
      <c r="AC82" s="58">
        <f t="shared" si="145"/>
        <v>2378.3000000000002</v>
      </c>
      <c r="AD82" s="58">
        <f t="shared" si="145"/>
        <v>0</v>
      </c>
      <c r="AE82" s="45">
        <f t="shared" si="145"/>
        <v>600</v>
      </c>
      <c r="AF82" s="45">
        <f t="shared" si="145"/>
        <v>0</v>
      </c>
      <c r="AG82" s="45">
        <f t="shared" si="145"/>
        <v>0</v>
      </c>
      <c r="AH82" s="45">
        <f t="shared" si="145"/>
        <v>0</v>
      </c>
      <c r="AI82" s="23">
        <f>AK82+AM82+AN82+AO82+AP82</f>
        <v>2563.1</v>
      </c>
      <c r="AJ82" s="45">
        <f t="shared" ref="AJ82:AQ82" si="146">AJ83</f>
        <v>0</v>
      </c>
      <c r="AK82" s="45">
        <v>2563.1</v>
      </c>
      <c r="AL82" s="45">
        <f t="shared" si="146"/>
        <v>0</v>
      </c>
      <c r="AM82" s="45">
        <f>AM83</f>
        <v>0</v>
      </c>
      <c r="AN82" s="45">
        <f t="shared" si="146"/>
        <v>0</v>
      </c>
      <c r="AO82" s="45">
        <f t="shared" si="146"/>
        <v>0</v>
      </c>
      <c r="AP82" s="45">
        <f t="shared" si="146"/>
        <v>0</v>
      </c>
      <c r="AQ82" s="45">
        <f t="shared" si="146"/>
        <v>0</v>
      </c>
      <c r="AR82" s="105">
        <f>AT82+AV82</f>
        <v>2451.1</v>
      </c>
      <c r="AS82" s="58">
        <f t="shared" ref="AS82:AX82" si="147">AS83</f>
        <v>0</v>
      </c>
      <c r="AT82" s="58">
        <v>2451.1</v>
      </c>
      <c r="AU82" s="58">
        <f t="shared" si="147"/>
        <v>0</v>
      </c>
      <c r="AV82" s="58">
        <f t="shared" si="147"/>
        <v>0</v>
      </c>
      <c r="AW82" s="58">
        <f t="shared" si="147"/>
        <v>0</v>
      </c>
      <c r="AX82" s="58">
        <f t="shared" si="147"/>
        <v>0</v>
      </c>
      <c r="AY82" s="105">
        <f>BB82</f>
        <v>1758.4</v>
      </c>
      <c r="AZ82" s="45">
        <f t="shared" ref="AZ82:BN82" si="148">AZ83</f>
        <v>0</v>
      </c>
      <c r="BA82" s="45">
        <v>0</v>
      </c>
      <c r="BB82" s="45">
        <v>1758.4</v>
      </c>
      <c r="BC82" s="45">
        <f t="shared" si="148"/>
        <v>0</v>
      </c>
      <c r="BD82" s="45">
        <f t="shared" si="148"/>
        <v>0</v>
      </c>
      <c r="BE82" s="45">
        <f t="shared" si="148"/>
        <v>0</v>
      </c>
      <c r="BF82" s="45">
        <f t="shared" si="148"/>
        <v>0</v>
      </c>
      <c r="BG82" s="85">
        <f>BH82+BJ82+BK82+BL82+BM82+BN82+BO82+BP82</f>
        <v>1758.4</v>
      </c>
      <c r="BH82" s="45">
        <f t="shared" si="148"/>
        <v>0</v>
      </c>
      <c r="BI82" s="45">
        <v>0</v>
      </c>
      <c r="BJ82" s="45">
        <v>1758.4</v>
      </c>
      <c r="BK82" s="45">
        <f t="shared" si="148"/>
        <v>0</v>
      </c>
      <c r="BL82" s="45">
        <f t="shared" si="148"/>
        <v>0</v>
      </c>
      <c r="BM82" s="45">
        <f t="shared" si="148"/>
        <v>0</v>
      </c>
      <c r="BN82" s="45">
        <f t="shared" si="148"/>
        <v>0</v>
      </c>
    </row>
    <row r="83" spans="1:83" s="6" customFormat="1" ht="120.75" hidden="1" customHeight="1" x14ac:dyDescent="0.2">
      <c r="A83" s="46"/>
      <c r="B83" s="42" t="s">
        <v>19</v>
      </c>
      <c r="C83" s="42" t="s">
        <v>12</v>
      </c>
      <c r="D83" s="23">
        <f t="shared" ref="D83" si="149">K83+R83+AA83+AI83+AR83+AY83</f>
        <v>17955.2</v>
      </c>
      <c r="E83" s="45"/>
      <c r="F83" s="45"/>
      <c r="G83" s="45"/>
      <c r="H83" s="45"/>
      <c r="I83" s="45"/>
      <c r="J83" s="45"/>
      <c r="K83" s="45">
        <f t="shared" ref="K83" si="150">L83+M83+N83+O83+P83+Q83</f>
        <v>2099.9</v>
      </c>
      <c r="L83" s="45">
        <v>0</v>
      </c>
      <c r="M83" s="45">
        <v>1049.9000000000001</v>
      </c>
      <c r="N83" s="45"/>
      <c r="O83" s="45">
        <v>1050</v>
      </c>
      <c r="P83" s="45">
        <v>0</v>
      </c>
      <c r="Q83" s="45">
        <v>0</v>
      </c>
      <c r="R83" s="45">
        <f t="shared" ref="R83" si="151">S83+T83+U83+V83+W83+X83+Y83+Z83</f>
        <v>4330.6000000000004</v>
      </c>
      <c r="S83" s="45">
        <v>0</v>
      </c>
      <c r="T83" s="45">
        <v>0</v>
      </c>
      <c r="U83" s="45">
        <v>2830.6</v>
      </c>
      <c r="V83" s="45">
        <v>0</v>
      </c>
      <c r="W83" s="45">
        <v>1500</v>
      </c>
      <c r="X83" s="45">
        <v>0</v>
      </c>
      <c r="Y83" s="45">
        <v>0</v>
      </c>
      <c r="Z83" s="45">
        <v>0</v>
      </c>
      <c r="AA83" s="23">
        <f>AC83+AE83</f>
        <v>2978.3</v>
      </c>
      <c r="AB83" s="45">
        <v>0</v>
      </c>
      <c r="AC83" s="58">
        <v>2378.3000000000002</v>
      </c>
      <c r="AD83" s="58">
        <v>0</v>
      </c>
      <c r="AE83" s="45">
        <v>600</v>
      </c>
      <c r="AF83" s="45">
        <v>0</v>
      </c>
      <c r="AG83" s="45">
        <v>0</v>
      </c>
      <c r="AH83" s="45">
        <v>0</v>
      </c>
      <c r="AI83" s="23">
        <f>AK83+AM83</f>
        <v>2136.6</v>
      </c>
      <c r="AJ83" s="45">
        <v>0</v>
      </c>
      <c r="AK83" s="45">
        <v>2136.6</v>
      </c>
      <c r="AL83" s="45">
        <v>0</v>
      </c>
      <c r="AM83" s="45">
        <v>0</v>
      </c>
      <c r="AN83" s="45">
        <v>0</v>
      </c>
      <c r="AO83" s="45">
        <v>0</v>
      </c>
      <c r="AP83" s="45">
        <v>0</v>
      </c>
      <c r="AQ83" s="45">
        <v>0</v>
      </c>
      <c r="AR83" s="105">
        <f>AT83+AV83</f>
        <v>2136.6</v>
      </c>
      <c r="AS83" s="58">
        <v>0</v>
      </c>
      <c r="AT83" s="58">
        <v>2136.6</v>
      </c>
      <c r="AU83" s="58">
        <v>0</v>
      </c>
      <c r="AV83" s="58">
        <v>0</v>
      </c>
      <c r="AW83" s="58">
        <v>0</v>
      </c>
      <c r="AX83" s="58">
        <v>0</v>
      </c>
      <c r="AY83" s="105">
        <f>AZ83+BB83+BC83+BD83+BE83+BF83+BG83+BH83</f>
        <v>4273.2</v>
      </c>
      <c r="AZ83" s="45">
        <v>0</v>
      </c>
      <c r="BA83" s="45">
        <v>0</v>
      </c>
      <c r="BB83" s="45">
        <v>2136.6</v>
      </c>
      <c r="BC83" s="45">
        <v>0</v>
      </c>
      <c r="BD83" s="45">
        <v>0</v>
      </c>
      <c r="BE83" s="45">
        <v>0</v>
      </c>
      <c r="BF83" s="45">
        <v>0</v>
      </c>
      <c r="BG83" s="85">
        <f>BH83+BJ83+BK83+BL83+BM83+BN83+BO83+BP83</f>
        <v>2136.6</v>
      </c>
      <c r="BH83" s="45">
        <v>0</v>
      </c>
      <c r="BI83" s="45">
        <v>0</v>
      </c>
      <c r="BJ83" s="45">
        <v>2136.6</v>
      </c>
      <c r="BK83" s="45">
        <v>0</v>
      </c>
      <c r="BL83" s="45">
        <v>0</v>
      </c>
      <c r="BM83" s="45">
        <v>0</v>
      </c>
      <c r="BN83" s="45">
        <v>0</v>
      </c>
    </row>
    <row r="84" spans="1:83" s="6" customFormat="1" ht="53.25" customHeight="1" x14ac:dyDescent="0.2">
      <c r="A84" s="46" t="s">
        <v>77</v>
      </c>
      <c r="B84" s="42" t="s">
        <v>18</v>
      </c>
      <c r="C84" s="42" t="s">
        <v>18</v>
      </c>
      <c r="D84" s="23">
        <f>K84+R84+AA84+AI84+AR84+AY84+BG84</f>
        <v>1491.1000000000001</v>
      </c>
      <c r="E84" s="45"/>
      <c r="F84" s="45"/>
      <c r="G84" s="45"/>
      <c r="H84" s="45"/>
      <c r="I84" s="45"/>
      <c r="J84" s="45"/>
      <c r="K84" s="45">
        <f>N84</f>
        <v>0</v>
      </c>
      <c r="L84" s="45">
        <v>0</v>
      </c>
      <c r="M84" s="45">
        <v>0</v>
      </c>
      <c r="N84" s="45">
        <v>0</v>
      </c>
      <c r="O84" s="45">
        <v>0</v>
      </c>
      <c r="P84" s="45">
        <v>0</v>
      </c>
      <c r="Q84" s="45">
        <v>0</v>
      </c>
      <c r="R84" s="45">
        <f>S84+T84+U84+V84+W84+X84+Y84+Z84</f>
        <v>550.1</v>
      </c>
      <c r="S84" s="45">
        <v>0</v>
      </c>
      <c r="T84" s="45">
        <v>0</v>
      </c>
      <c r="U84" s="45">
        <v>0</v>
      </c>
      <c r="V84" s="45">
        <v>550.1</v>
      </c>
      <c r="W84" s="45">
        <v>0</v>
      </c>
      <c r="X84" s="45">
        <v>0</v>
      </c>
      <c r="Y84" s="45">
        <v>0</v>
      </c>
      <c r="Z84" s="45">
        <v>0</v>
      </c>
      <c r="AA84" s="45">
        <f>AB84+AC84+AD84+AE84+AF84+AG84+AH84+AI84</f>
        <v>748.6</v>
      </c>
      <c r="AB84" s="45">
        <v>0</v>
      </c>
      <c r="AC84" s="58">
        <v>0</v>
      </c>
      <c r="AD84" s="58">
        <v>556.20000000000005</v>
      </c>
      <c r="AE84" s="45">
        <v>0</v>
      </c>
      <c r="AF84" s="45">
        <v>0</v>
      </c>
      <c r="AG84" s="45">
        <v>0</v>
      </c>
      <c r="AH84" s="45">
        <v>0</v>
      </c>
      <c r="AI84" s="45">
        <f>AJ84+AK84+AL84+AM84+AN84+AO84+AP84+AQ84</f>
        <v>192.4</v>
      </c>
      <c r="AJ84" s="45">
        <v>0</v>
      </c>
      <c r="AK84" s="45">
        <v>0</v>
      </c>
      <c r="AL84" s="45">
        <v>192.4</v>
      </c>
      <c r="AM84" s="45">
        <v>0</v>
      </c>
      <c r="AN84" s="45">
        <v>0</v>
      </c>
      <c r="AO84" s="45">
        <v>0</v>
      </c>
      <c r="AP84" s="45">
        <v>0</v>
      </c>
      <c r="AQ84" s="45">
        <v>0</v>
      </c>
      <c r="AR84" s="58">
        <f>AS84+AT84+AU84+AV84+AW84+AX84+AY84+AZ84</f>
        <v>0</v>
      </c>
      <c r="AS84" s="58">
        <v>0</v>
      </c>
      <c r="AT84" s="58">
        <v>0</v>
      </c>
      <c r="AU84" s="58">
        <v>0</v>
      </c>
      <c r="AV84" s="58">
        <v>0</v>
      </c>
      <c r="AW84" s="58">
        <v>0</v>
      </c>
      <c r="AX84" s="58">
        <v>0</v>
      </c>
      <c r="AY84" s="58">
        <f>AZ84+BB84+BC84+BD84+BE84+BF84+BG84+BH84</f>
        <v>0</v>
      </c>
      <c r="AZ84" s="45">
        <v>0</v>
      </c>
      <c r="BA84" s="45">
        <v>0</v>
      </c>
      <c r="BB84" s="45">
        <v>0</v>
      </c>
      <c r="BC84" s="45">
        <v>0</v>
      </c>
      <c r="BD84" s="45">
        <v>0</v>
      </c>
      <c r="BE84" s="45">
        <v>0</v>
      </c>
      <c r="BF84" s="45">
        <v>0</v>
      </c>
      <c r="BG84" s="45">
        <f>BH84+BJ84+BK84+BL84+BM84+BN84+BO84+BP84</f>
        <v>0</v>
      </c>
      <c r="BH84" s="45">
        <v>0</v>
      </c>
      <c r="BI84" s="45">
        <v>0</v>
      </c>
      <c r="BJ84" s="45">
        <v>0</v>
      </c>
      <c r="BK84" s="45">
        <v>0</v>
      </c>
      <c r="BL84" s="45">
        <v>0</v>
      </c>
      <c r="BM84" s="45">
        <v>0</v>
      </c>
      <c r="BN84" s="45">
        <v>0</v>
      </c>
    </row>
    <row r="85" spans="1:83" s="17" customFormat="1" ht="30.75" hidden="1" customHeight="1" x14ac:dyDescent="0.2">
      <c r="A85" s="46"/>
      <c r="B85" s="42"/>
      <c r="C85" s="42"/>
      <c r="D85" s="59">
        <f>K85</f>
        <v>0</v>
      </c>
      <c r="E85" s="59"/>
      <c r="F85" s="59"/>
      <c r="G85" s="59"/>
      <c r="H85" s="59"/>
      <c r="I85" s="59"/>
      <c r="J85" s="59"/>
      <c r="K85" s="59">
        <f>N85</f>
        <v>0</v>
      </c>
      <c r="L85" s="59">
        <v>0</v>
      </c>
      <c r="M85" s="59">
        <v>0</v>
      </c>
      <c r="N85" s="59">
        <v>0</v>
      </c>
      <c r="O85" s="59">
        <v>0</v>
      </c>
      <c r="P85" s="59">
        <v>0</v>
      </c>
      <c r="Q85" s="59">
        <v>0</v>
      </c>
      <c r="R85" s="59">
        <f>S85+T85+U85+V85+W85+X85+Y85+Z85</f>
        <v>0</v>
      </c>
      <c r="S85" s="59">
        <v>0</v>
      </c>
      <c r="T85" s="59">
        <v>0</v>
      </c>
      <c r="U85" s="59">
        <v>0</v>
      </c>
      <c r="V85" s="59">
        <v>0</v>
      </c>
      <c r="W85" s="59">
        <v>0</v>
      </c>
      <c r="X85" s="59">
        <v>0</v>
      </c>
      <c r="Y85" s="59">
        <v>0</v>
      </c>
      <c r="Z85" s="59">
        <v>0</v>
      </c>
      <c r="AA85" s="59">
        <f>AB85+AC85+AD85+AE85+AF85+AG85+AH85</f>
        <v>0</v>
      </c>
      <c r="AB85" s="59">
        <v>0</v>
      </c>
      <c r="AC85" s="60">
        <v>0</v>
      </c>
      <c r="AD85" s="60">
        <v>0</v>
      </c>
      <c r="AE85" s="59">
        <v>0</v>
      </c>
      <c r="AF85" s="59">
        <v>0</v>
      </c>
      <c r="AG85" s="59">
        <v>0</v>
      </c>
      <c r="AH85" s="59">
        <v>0</v>
      </c>
      <c r="AI85" s="59">
        <f>AJ85+AK85+AL85+AM85+AN85+AO85+AP85+AQ85</f>
        <v>0</v>
      </c>
      <c r="AJ85" s="59">
        <v>0</v>
      </c>
      <c r="AK85" s="59">
        <v>0</v>
      </c>
      <c r="AL85" s="59">
        <v>0</v>
      </c>
      <c r="AM85" s="59">
        <v>0</v>
      </c>
      <c r="AN85" s="59">
        <v>0</v>
      </c>
      <c r="AO85" s="59">
        <v>0</v>
      </c>
      <c r="AP85" s="59">
        <v>0</v>
      </c>
      <c r="AQ85" s="59">
        <v>0</v>
      </c>
      <c r="AR85" s="60">
        <f>AS85+AT85+AU85+AV85+AW85+AX85</f>
        <v>0</v>
      </c>
      <c r="AS85" s="60">
        <v>0</v>
      </c>
      <c r="AT85" s="60">
        <v>0</v>
      </c>
      <c r="AU85" s="60">
        <v>0</v>
      </c>
      <c r="AV85" s="60">
        <v>0</v>
      </c>
      <c r="AW85" s="60">
        <v>0</v>
      </c>
      <c r="AX85" s="60">
        <v>0</v>
      </c>
      <c r="AY85" s="60">
        <f>AZ85+BB85+BC85+BD85+BE85+BF85</f>
        <v>0</v>
      </c>
      <c r="AZ85" s="59">
        <v>0</v>
      </c>
      <c r="BA85" s="59"/>
      <c r="BB85" s="59">
        <v>0</v>
      </c>
      <c r="BC85" s="59">
        <v>0</v>
      </c>
      <c r="BD85" s="59">
        <v>0</v>
      </c>
      <c r="BE85" s="59">
        <v>0</v>
      </c>
      <c r="BF85" s="59">
        <v>0</v>
      </c>
      <c r="BG85" s="59">
        <f>BH85+BJ85+BK85+BL85+BM85+BN85</f>
        <v>0</v>
      </c>
      <c r="BH85" s="59">
        <v>0</v>
      </c>
      <c r="BI85" s="59"/>
      <c r="BJ85" s="59">
        <v>0</v>
      </c>
      <c r="BK85" s="59">
        <v>0</v>
      </c>
      <c r="BL85" s="59">
        <v>0</v>
      </c>
      <c r="BM85" s="59">
        <v>0</v>
      </c>
      <c r="BN85" s="59">
        <v>0</v>
      </c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</row>
    <row r="86" spans="1:83" s="18" customFormat="1" ht="121.5" customHeight="1" x14ac:dyDescent="0.2">
      <c r="A86" s="47" t="s">
        <v>53</v>
      </c>
      <c r="B86" s="61" t="s">
        <v>83</v>
      </c>
      <c r="C86" s="61" t="s">
        <v>50</v>
      </c>
      <c r="D86" s="62">
        <f>K86+R86+AA86+AI86+AR86+AY86+BG86</f>
        <v>187.60000000000002</v>
      </c>
      <c r="E86" s="62"/>
      <c r="F86" s="62"/>
      <c r="G86" s="62"/>
      <c r="H86" s="62"/>
      <c r="I86" s="62"/>
      <c r="J86" s="62"/>
      <c r="K86" s="62">
        <f>L86+M86+N86+O86+P86+Q86</f>
        <v>187.60000000000002</v>
      </c>
      <c r="L86" s="62">
        <v>0</v>
      </c>
      <c r="M86" s="62">
        <v>162.30000000000001</v>
      </c>
      <c r="N86" s="62">
        <v>25.3</v>
      </c>
      <c r="O86" s="62">
        <v>0</v>
      </c>
      <c r="P86" s="62">
        <v>0</v>
      </c>
      <c r="Q86" s="62">
        <v>0</v>
      </c>
      <c r="R86" s="62">
        <f>S86+T86+U86+V86+W86+X86+Y86+Z86</f>
        <v>0</v>
      </c>
      <c r="S86" s="62">
        <v>0</v>
      </c>
      <c r="T86" s="62">
        <v>0</v>
      </c>
      <c r="U86" s="62">
        <v>0</v>
      </c>
      <c r="V86" s="62">
        <v>0</v>
      </c>
      <c r="W86" s="62">
        <v>0</v>
      </c>
      <c r="X86" s="62">
        <v>0</v>
      </c>
      <c r="Y86" s="62">
        <v>0</v>
      </c>
      <c r="Z86" s="62">
        <v>0</v>
      </c>
      <c r="AA86" s="62">
        <f>AB86+AC86+AD86+AE86+AF86+AG86+AH86</f>
        <v>0</v>
      </c>
      <c r="AB86" s="62">
        <v>0</v>
      </c>
      <c r="AC86" s="63">
        <v>0</v>
      </c>
      <c r="AD86" s="63">
        <v>0</v>
      </c>
      <c r="AE86" s="62">
        <v>0</v>
      </c>
      <c r="AF86" s="62">
        <v>0</v>
      </c>
      <c r="AG86" s="62">
        <v>0</v>
      </c>
      <c r="AH86" s="62">
        <v>0</v>
      </c>
      <c r="AI86" s="62">
        <f>AJ86+AK86+AL86+AM86+AN86+AO86+AP86+AQ86</f>
        <v>0</v>
      </c>
      <c r="AJ86" s="62">
        <v>0</v>
      </c>
      <c r="AK86" s="62">
        <v>0</v>
      </c>
      <c r="AL86" s="62">
        <v>0</v>
      </c>
      <c r="AM86" s="62">
        <v>0</v>
      </c>
      <c r="AN86" s="62">
        <v>0</v>
      </c>
      <c r="AO86" s="62">
        <v>0</v>
      </c>
      <c r="AP86" s="62">
        <v>0</v>
      </c>
      <c r="AQ86" s="62">
        <v>0</v>
      </c>
      <c r="AR86" s="63">
        <f>AS86+AT86+AU86+AV86+AW86+AX86</f>
        <v>0</v>
      </c>
      <c r="AS86" s="63">
        <v>0</v>
      </c>
      <c r="AT86" s="63">
        <v>0</v>
      </c>
      <c r="AU86" s="63">
        <v>0</v>
      </c>
      <c r="AV86" s="63">
        <v>0</v>
      </c>
      <c r="AW86" s="63">
        <v>0</v>
      </c>
      <c r="AX86" s="63">
        <v>0</v>
      </c>
      <c r="AY86" s="63">
        <f>AZ86+BB86+BC86+BD86+BE86+BF86</f>
        <v>0</v>
      </c>
      <c r="AZ86" s="62">
        <v>0</v>
      </c>
      <c r="BA86" s="62">
        <v>0</v>
      </c>
      <c r="BB86" s="62">
        <v>0</v>
      </c>
      <c r="BC86" s="62">
        <v>0</v>
      </c>
      <c r="BD86" s="62">
        <v>0</v>
      </c>
      <c r="BE86" s="62">
        <v>0</v>
      </c>
      <c r="BF86" s="62">
        <v>0</v>
      </c>
      <c r="BG86" s="62">
        <f>BH86+BJ86+BK86+BL86+BM86+BN86</f>
        <v>0</v>
      </c>
      <c r="BH86" s="62">
        <v>0</v>
      </c>
      <c r="BI86" s="62">
        <v>0</v>
      </c>
      <c r="BJ86" s="62">
        <v>0</v>
      </c>
      <c r="BK86" s="62">
        <v>0</v>
      </c>
      <c r="BL86" s="62">
        <v>0</v>
      </c>
      <c r="BM86" s="62">
        <v>0</v>
      </c>
      <c r="BN86" s="62">
        <v>0</v>
      </c>
    </row>
    <row r="87" spans="1:83" s="18" customFormat="1" ht="63.75" x14ac:dyDescent="0.2">
      <c r="A87" s="69" t="s">
        <v>78</v>
      </c>
      <c r="B87" s="42" t="s">
        <v>83</v>
      </c>
      <c r="C87" s="42" t="s">
        <v>12</v>
      </c>
      <c r="D87" s="59">
        <f>K87+R87+AA87+AI87+AR87+AY87+BG87</f>
        <v>2352.3000000000002</v>
      </c>
      <c r="E87" s="20"/>
      <c r="F87" s="20"/>
      <c r="G87" s="20"/>
      <c r="H87" s="20"/>
      <c r="I87" s="20"/>
      <c r="J87" s="20"/>
      <c r="K87" s="21"/>
      <c r="L87" s="20"/>
      <c r="M87" s="20"/>
      <c r="N87" s="20"/>
      <c r="O87" s="20"/>
      <c r="P87" s="20"/>
      <c r="Q87" s="20"/>
      <c r="R87" s="21"/>
      <c r="S87" s="20"/>
      <c r="T87" s="20"/>
      <c r="U87" s="20"/>
      <c r="V87" s="20"/>
      <c r="W87" s="20"/>
      <c r="X87" s="20"/>
      <c r="Y87" s="20"/>
      <c r="Z87" s="20"/>
      <c r="AA87" s="59">
        <f>AD87+AC87</f>
        <v>2352.3000000000002</v>
      </c>
      <c r="AB87" s="20"/>
      <c r="AC87" s="58">
        <v>2000</v>
      </c>
      <c r="AD87" s="60">
        <v>352.3</v>
      </c>
      <c r="AE87" s="20"/>
      <c r="AF87" s="20"/>
      <c r="AG87" s="20"/>
      <c r="AH87" s="20"/>
      <c r="AI87" s="59">
        <f>AJ87+AK87+AL87+AM87+AN87+AO87+AP87+AQ87</f>
        <v>0</v>
      </c>
      <c r="AJ87" s="59">
        <v>0</v>
      </c>
      <c r="AK87" s="60"/>
      <c r="AL87" s="60">
        <v>0</v>
      </c>
      <c r="AM87" s="59"/>
      <c r="AN87" s="59"/>
      <c r="AO87" s="59"/>
      <c r="AP87" s="59"/>
      <c r="AQ87" s="59"/>
      <c r="AR87" s="60">
        <f>AS87+AT87+AU87+AV87+AW87+AX87+AY87+AZ87</f>
        <v>0</v>
      </c>
      <c r="AS87" s="60"/>
      <c r="AT87" s="60"/>
      <c r="AU87" s="60"/>
      <c r="AV87" s="60"/>
      <c r="AW87" s="60"/>
      <c r="AX87" s="60"/>
      <c r="AY87" s="60">
        <v>0</v>
      </c>
      <c r="AZ87" s="59"/>
      <c r="BA87" s="59"/>
      <c r="BB87" s="59"/>
      <c r="BC87" s="59"/>
      <c r="BD87" s="59"/>
      <c r="BE87" s="59"/>
      <c r="BF87" s="59"/>
      <c r="BG87" s="59">
        <v>0</v>
      </c>
      <c r="BH87" s="59"/>
      <c r="BI87" s="59"/>
      <c r="BJ87" s="59"/>
      <c r="BK87" s="59"/>
      <c r="BL87" s="59"/>
      <c r="BM87" s="59"/>
      <c r="BN87" s="59"/>
    </row>
    <row r="88" spans="1:83" s="18" customFormat="1" ht="63.75" x14ac:dyDescent="0.2">
      <c r="A88" s="64" t="s">
        <v>59</v>
      </c>
      <c r="B88" s="42" t="s">
        <v>83</v>
      </c>
      <c r="C88" s="42" t="s">
        <v>12</v>
      </c>
      <c r="D88" s="58">
        <f>K88+R88+AA88+AI88+AR88+AY88+BG88</f>
        <v>1080.4000000000001</v>
      </c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65"/>
      <c r="S88" s="45"/>
      <c r="T88" s="45"/>
      <c r="U88" s="45"/>
      <c r="V88" s="45"/>
      <c r="W88" s="45"/>
      <c r="X88" s="45"/>
      <c r="Y88" s="45"/>
      <c r="Z88" s="45"/>
      <c r="AA88" s="45">
        <f>AD88</f>
        <v>1000</v>
      </c>
      <c r="AB88" s="60"/>
      <c r="AC88" s="60"/>
      <c r="AD88" s="60">
        <v>1000</v>
      </c>
      <c r="AE88" s="19"/>
      <c r="AF88" s="19"/>
      <c r="AG88" s="19"/>
      <c r="AH88" s="19"/>
      <c r="AI88" s="60">
        <f>AL88</f>
        <v>80.400000000000006</v>
      </c>
      <c r="AJ88" s="60"/>
      <c r="AK88" s="59"/>
      <c r="AL88" s="59">
        <v>80.400000000000006</v>
      </c>
      <c r="AM88" s="59"/>
      <c r="AN88" s="59"/>
      <c r="AO88" s="59"/>
      <c r="AP88" s="59"/>
      <c r="AQ88" s="59"/>
      <c r="AR88" s="60">
        <v>0</v>
      </c>
      <c r="AS88" s="60"/>
      <c r="AT88" s="60"/>
      <c r="AU88" s="60"/>
      <c r="AV88" s="60"/>
      <c r="AW88" s="60"/>
      <c r="AX88" s="60"/>
      <c r="AY88" s="60">
        <v>0</v>
      </c>
      <c r="AZ88" s="59"/>
      <c r="BA88" s="59"/>
      <c r="BB88" s="60"/>
      <c r="BC88" s="60"/>
      <c r="BD88" s="60"/>
      <c r="BE88" s="60"/>
      <c r="BF88" s="60"/>
      <c r="BG88" s="59">
        <v>0</v>
      </c>
      <c r="BH88" s="59"/>
      <c r="BI88" s="59"/>
      <c r="BJ88" s="60"/>
      <c r="BK88" s="60"/>
      <c r="BL88" s="60"/>
      <c r="BM88" s="60"/>
      <c r="BN88" s="60"/>
    </row>
    <row r="89" spans="1:83" ht="51.75" customHeight="1" x14ac:dyDescent="0.2">
      <c r="R89" s="66"/>
      <c r="S89" s="67"/>
      <c r="T89" s="67"/>
      <c r="U89" s="67"/>
      <c r="V89" s="67"/>
      <c r="W89" s="67"/>
      <c r="X89" s="67"/>
      <c r="Y89" s="67"/>
      <c r="Z89" s="67"/>
      <c r="AA89" s="66"/>
      <c r="AB89" s="68"/>
      <c r="AC89" s="68"/>
      <c r="AD89" s="68"/>
      <c r="AE89" s="68"/>
      <c r="AF89" s="68"/>
      <c r="AG89" s="68"/>
      <c r="AH89" s="68"/>
      <c r="AI89" s="68"/>
      <c r="AJ89" s="68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Y89" s="6"/>
      <c r="AZ89" s="6"/>
      <c r="BA89" s="6"/>
      <c r="BG89" s="6"/>
      <c r="BH89" s="6"/>
      <c r="BI89" s="6"/>
      <c r="BN89" s="101" t="s">
        <v>82</v>
      </c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Y91" s="6"/>
      <c r="AZ91" s="6"/>
      <c r="BA91" s="6"/>
      <c r="BG91" s="6"/>
      <c r="BH91" s="6"/>
      <c r="BI91" s="6"/>
    </row>
    <row r="92" spans="1:83" x14ac:dyDescent="0.2">
      <c r="AA92" s="13"/>
      <c r="AK92" s="6"/>
      <c r="AL92" s="6"/>
      <c r="AM92" s="6"/>
      <c r="AN92" s="6"/>
      <c r="AO92" s="6"/>
      <c r="AP92" s="6"/>
      <c r="AQ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Y96" s="6"/>
      <c r="AZ96" s="6"/>
      <c r="BA96" s="6"/>
      <c r="BG96" s="6"/>
      <c r="BH96" s="6"/>
      <c r="BI96" s="6"/>
    </row>
    <row r="97" spans="37:61" x14ac:dyDescent="0.2">
      <c r="AK97" s="6"/>
      <c r="AL97" s="6"/>
      <c r="AM97" s="6"/>
      <c r="AN97" s="6"/>
      <c r="AO97" s="6"/>
      <c r="AP97" s="6"/>
      <c r="AQ97" s="6"/>
      <c r="AY97" s="6"/>
      <c r="AZ97" s="6"/>
      <c r="BA97" s="6"/>
      <c r="BG97" s="6"/>
      <c r="BH97" s="6"/>
      <c r="BI97" s="6"/>
    </row>
  </sheetData>
  <mergeCells count="209">
    <mergeCell ref="BA42:BA43"/>
    <mergeCell ref="BC42:BC43"/>
    <mergeCell ref="A6:BF6"/>
    <mergeCell ref="AA28:AA29"/>
    <mergeCell ref="A69:A72"/>
    <mergeCell ref="Y28:Y29"/>
    <mergeCell ref="Z28:Z29"/>
    <mergeCell ref="AA42:AA43"/>
    <mergeCell ref="AY1:BN2"/>
    <mergeCell ref="AY3:BN5"/>
    <mergeCell ref="AT28:AT29"/>
    <mergeCell ref="AP28:AP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A21:A23"/>
    <mergeCell ref="W28:W29"/>
    <mergeCell ref="BF42:BF43"/>
    <mergeCell ref="AZ42:AZ43"/>
    <mergeCell ref="BB42:BB43"/>
    <mergeCell ref="BD28:BD29"/>
    <mergeCell ref="BF28:BF29"/>
    <mergeCell ref="AV28:AV29"/>
    <mergeCell ref="AE28:AE29"/>
    <mergeCell ref="AW28:AW29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K9:Q9"/>
    <mergeCell ref="O28:O29"/>
    <mergeCell ref="P28:P29"/>
    <mergeCell ref="AG28:AG29"/>
    <mergeCell ref="AH28:AH29"/>
    <mergeCell ref="AB28:AB29"/>
    <mergeCell ref="AC28:AC29"/>
    <mergeCell ref="AD28:AD29"/>
    <mergeCell ref="AF28:AF29"/>
    <mergeCell ref="AJ28:AJ29"/>
    <mergeCell ref="AK28:AK29"/>
    <mergeCell ref="A17:A20"/>
    <mergeCell ref="A12:A16"/>
    <mergeCell ref="Q42:Q43"/>
    <mergeCell ref="Q28:Q29"/>
    <mergeCell ref="A44:A46"/>
    <mergeCell ref="L42:L43"/>
    <mergeCell ref="AR9:AX9"/>
    <mergeCell ref="AY9:BF9"/>
    <mergeCell ref="A37:A40"/>
    <mergeCell ref="A28:A29"/>
    <mergeCell ref="A33:A34"/>
    <mergeCell ref="B42:B43"/>
    <mergeCell ref="C42:C43"/>
    <mergeCell ref="D42:D43"/>
    <mergeCell ref="K42:K43"/>
    <mergeCell ref="S42:S43"/>
    <mergeCell ref="AA9:AH9"/>
    <mergeCell ref="M42:M43"/>
    <mergeCell ref="N42:N43"/>
    <mergeCell ref="O42:O43"/>
    <mergeCell ref="T42:T43"/>
    <mergeCell ref="K28:K29"/>
    <mergeCell ref="T28:T29"/>
    <mergeCell ref="AO28:AO29"/>
    <mergeCell ref="AJ42:AJ43"/>
    <mergeCell ref="AK42:AK43"/>
    <mergeCell ref="AL42:AL43"/>
    <mergeCell ref="AM42:AM43"/>
    <mergeCell ref="A52:A53"/>
    <mergeCell ref="A41:A43"/>
    <mergeCell ref="A35:A36"/>
    <mergeCell ref="A54:A56"/>
    <mergeCell ref="B28:B29"/>
    <mergeCell ref="C28:C29"/>
    <mergeCell ref="V28:V29"/>
    <mergeCell ref="L28:L29"/>
    <mergeCell ref="M28:M29"/>
    <mergeCell ref="N28:N29"/>
    <mergeCell ref="R42:R43"/>
    <mergeCell ref="R28:R29"/>
    <mergeCell ref="S28:S29"/>
    <mergeCell ref="AB42:AB43"/>
    <mergeCell ref="AC42:AC43"/>
    <mergeCell ref="P42:P43"/>
    <mergeCell ref="U42:U43"/>
    <mergeCell ref="V42:V43"/>
    <mergeCell ref="W42:W43"/>
    <mergeCell ref="X28:X29"/>
    <mergeCell ref="AD42:AD43"/>
    <mergeCell ref="AE42:AE43"/>
    <mergeCell ref="AG74:AG75"/>
    <mergeCell ref="AF74:AF75"/>
    <mergeCell ref="AE74:AE75"/>
    <mergeCell ref="AD74:AD75"/>
    <mergeCell ref="U28:U29"/>
    <mergeCell ref="Y42:Y43"/>
    <mergeCell ref="Z42:Z43"/>
    <mergeCell ref="AG42:AG43"/>
    <mergeCell ref="AH42:AH43"/>
    <mergeCell ref="AI42:AI43"/>
    <mergeCell ref="U74:U75"/>
    <mergeCell ref="T74:T75"/>
    <mergeCell ref="S74:S75"/>
    <mergeCell ref="R74:R75"/>
    <mergeCell ref="A78:A81"/>
    <mergeCell ref="AC74:AC75"/>
    <mergeCell ref="AB74:AB75"/>
    <mergeCell ref="AA74:AA75"/>
    <mergeCell ref="A74:A77"/>
    <mergeCell ref="Q74:Q75"/>
    <mergeCell ref="P74:P75"/>
    <mergeCell ref="O74:O75"/>
    <mergeCell ref="N74:N75"/>
    <mergeCell ref="M74:M75"/>
    <mergeCell ref="L74:L75"/>
    <mergeCell ref="K74:K75"/>
    <mergeCell ref="D74:D75"/>
    <mergeCell ref="B74:B75"/>
    <mergeCell ref="C74:C75"/>
    <mergeCell ref="V74:V75"/>
    <mergeCell ref="X42:X43"/>
    <mergeCell ref="AF42:AF43"/>
    <mergeCell ref="AH74:AH75"/>
    <mergeCell ref="AI74:AI75"/>
    <mergeCell ref="AM74:AM75"/>
    <mergeCell ref="AL74:AL75"/>
    <mergeCell ref="AK74:AK75"/>
    <mergeCell ref="AJ74:AJ75"/>
    <mergeCell ref="AV74:AV75"/>
    <mergeCell ref="AU74:AU75"/>
    <mergeCell ref="AT74:AT75"/>
    <mergeCell ref="AS74:AS75"/>
    <mergeCell ref="AR74:AR75"/>
    <mergeCell ref="AQ74:AQ75"/>
    <mergeCell ref="AP74:AP75"/>
    <mergeCell ref="AO74:AO75"/>
    <mergeCell ref="AN74:AN75"/>
    <mergeCell ref="BD74:BD75"/>
    <mergeCell ref="BC74:BC75"/>
    <mergeCell ref="BB74:BB75"/>
    <mergeCell ref="AZ74:AZ75"/>
    <mergeCell ref="AY74:AY75"/>
    <mergeCell ref="AX74:AX75"/>
    <mergeCell ref="AW74:AW75"/>
    <mergeCell ref="BA74:BA75"/>
    <mergeCell ref="BF74:BF75"/>
    <mergeCell ref="BE74:BE75"/>
    <mergeCell ref="BH28:BH29"/>
    <mergeCell ref="BI28:BI29"/>
    <mergeCell ref="BJ28:BJ29"/>
    <mergeCell ref="BK28:BK29"/>
    <mergeCell ref="BL28:BL29"/>
    <mergeCell ref="BM28:BM29"/>
    <mergeCell ref="BN28:BN29"/>
    <mergeCell ref="BM74:BM75"/>
    <mergeCell ref="BN74:BN75"/>
    <mergeCell ref="A59:A60"/>
    <mergeCell ref="D8:BN8"/>
    <mergeCell ref="Z74:Z75"/>
    <mergeCell ref="X74:X75"/>
    <mergeCell ref="Y74:Y75"/>
    <mergeCell ref="W74:W75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4:BG75"/>
    <mergeCell ref="BH74:BH75"/>
    <mergeCell ref="BI74:BI75"/>
    <mergeCell ref="BJ74:BJ75"/>
    <mergeCell ref="BK74:BK75"/>
    <mergeCell ref="BL74:BL75"/>
    <mergeCell ref="BG9:BN9"/>
    <mergeCell ref="BG28:BG29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2024-11-29T12:22:27Z</dcterms:modified>
</cp:coreProperties>
</file>