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705" windowWidth="14805" windowHeight="7410" activeTab="2"/>
  </bookViews>
  <sheets>
    <sheet name="Приложение 1" sheetId="3" r:id="rId1"/>
    <sheet name="Приложение 2" sheetId="6" r:id="rId2"/>
    <sheet name="Приложение 3" sheetId="7" r:id="rId3"/>
  </sheets>
  <definedNames>
    <definedName name="_xlnm.Print_Area" localSheetId="1">'Приложение 2'!$A$1:$M$127</definedName>
    <definedName name="_xlnm.Print_Area" localSheetId="2">'Приложение 3'!$A$1:$J$63</definedName>
  </definedNames>
  <calcPr calcId="145621"/>
</workbook>
</file>

<file path=xl/calcChain.xml><?xml version="1.0" encoding="utf-8"?>
<calcChain xmlns="http://schemas.openxmlformats.org/spreadsheetml/2006/main">
  <c r="J62" i="7" l="1"/>
  <c r="G100" i="6" l="1"/>
  <c r="J92" i="6" l="1"/>
  <c r="D109" i="6" l="1"/>
  <c r="D118" i="6" l="1"/>
  <c r="J40" i="7" l="1"/>
  <c r="D40" i="7"/>
  <c r="J117" i="6" l="1"/>
  <c r="F117" i="6"/>
  <c r="C117" i="6"/>
  <c r="C104" i="6"/>
  <c r="J55" i="7" l="1"/>
  <c r="I55" i="7"/>
  <c r="J124" i="6"/>
  <c r="D45" i="7" l="1"/>
  <c r="C55" i="7"/>
  <c r="J80" i="6"/>
  <c r="I80" i="6" l="1"/>
  <c r="C92" i="6" l="1"/>
  <c r="F92" i="6"/>
  <c r="F74" i="6" l="1"/>
  <c r="G74" i="6"/>
  <c r="D106" i="6" l="1"/>
  <c r="D75" i="6"/>
  <c r="J74" i="6"/>
  <c r="I74" i="6"/>
  <c r="D74" i="6"/>
  <c r="C74" i="6"/>
  <c r="D63" i="6"/>
  <c r="C63" i="6"/>
  <c r="C80" i="6"/>
  <c r="G80" i="6"/>
  <c r="F80" i="6"/>
  <c r="D80" i="6"/>
  <c r="J81" i="6" l="1"/>
  <c r="F63" i="6"/>
  <c r="I29" i="3" l="1"/>
  <c r="I31" i="3"/>
  <c r="D56" i="7" l="1"/>
  <c r="G55" i="7"/>
  <c r="C47" i="7"/>
  <c r="I92" i="6" l="1"/>
  <c r="D92" i="6"/>
  <c r="G92" i="6" l="1"/>
  <c r="N88" i="6"/>
  <c r="L32" i="3"/>
  <c r="C26" i="7" l="1"/>
  <c r="F31" i="6" l="1"/>
  <c r="D27" i="7" l="1"/>
  <c r="D34" i="7"/>
  <c r="D30" i="7"/>
  <c r="F33" i="7"/>
  <c r="I29" i="7"/>
  <c r="F55" i="6"/>
  <c r="I55" i="6"/>
  <c r="D56" i="6"/>
  <c r="C55" i="6"/>
  <c r="D55" i="6"/>
  <c r="I49" i="6"/>
  <c r="F49" i="6"/>
  <c r="D18" i="7"/>
  <c r="I41" i="6"/>
  <c r="F17" i="7"/>
  <c r="C17" i="7"/>
  <c r="D35" i="7" l="1"/>
  <c r="G49" i="6"/>
  <c r="J49" i="6"/>
  <c r="J55" i="6"/>
  <c r="G55" i="6"/>
  <c r="D42" i="6"/>
  <c r="M41" i="6"/>
  <c r="L41" i="6"/>
  <c r="J31" i="6"/>
  <c r="J56" i="6" l="1"/>
  <c r="G31" i="6"/>
  <c r="I17" i="7" l="1"/>
  <c r="C41" i="6" l="1"/>
  <c r="F41" i="6"/>
  <c r="I30" i="3" l="1"/>
  <c r="F26" i="7" l="1"/>
  <c r="D61" i="7" l="1"/>
  <c r="D62" i="7" s="1"/>
  <c r="J64" i="7"/>
  <c r="G64" i="7"/>
  <c r="D64" i="7"/>
  <c r="D125" i="6"/>
  <c r="G110" i="6"/>
  <c r="G111" i="6"/>
  <c r="G112" i="6"/>
  <c r="G113" i="6"/>
  <c r="G114" i="6"/>
  <c r="G115" i="6"/>
  <c r="D114" i="6"/>
  <c r="D111" i="6"/>
  <c r="D112" i="6"/>
  <c r="D113" i="6"/>
  <c r="D50" i="6"/>
  <c r="D32" i="6"/>
  <c r="G41" i="6"/>
  <c r="D117" i="6" l="1"/>
  <c r="G117" i="6"/>
  <c r="J105" i="6"/>
  <c r="D76" i="6"/>
  <c r="D127" i="6" s="1"/>
  <c r="D63" i="7"/>
  <c r="G63" i="6"/>
  <c r="G33" i="7"/>
  <c r="I34" i="7" s="1"/>
  <c r="J29" i="7"/>
  <c r="I30" i="7" s="1"/>
  <c r="J41" i="6"/>
  <c r="D47" i="7"/>
  <c r="D17" i="7"/>
  <c r="G17" i="7"/>
  <c r="D41" i="6"/>
  <c r="D55" i="7"/>
  <c r="D44" i="7"/>
  <c r="J17" i="7"/>
  <c r="N118" i="6" l="1"/>
  <c r="J56" i="7"/>
  <c r="J42" i="6"/>
  <c r="D26" i="7"/>
  <c r="I18" i="7"/>
  <c r="G26" i="7"/>
  <c r="J60" i="7"/>
  <c r="I60" i="7"/>
  <c r="G60" i="7"/>
  <c r="F60" i="7"/>
  <c r="G47" i="7"/>
  <c r="J48" i="7" s="1"/>
  <c r="F47" i="7"/>
  <c r="J44" i="7"/>
  <c r="I44" i="7"/>
  <c r="G44" i="7"/>
  <c r="F44" i="7"/>
  <c r="C44" i="7"/>
  <c r="I27" i="7" l="1"/>
  <c r="J35" i="7" s="1"/>
  <c r="J61" i="7"/>
  <c r="J45" i="7"/>
  <c r="J63" i="7" l="1"/>
  <c r="I31" i="6" l="1"/>
  <c r="D31" i="6"/>
  <c r="C31" i="6"/>
  <c r="K32" i="3" l="1"/>
  <c r="J32" i="3"/>
  <c r="I32" i="3"/>
  <c r="H32" i="3"/>
  <c r="G32" i="3"/>
  <c r="F32" i="3"/>
  <c r="E32" i="3"/>
  <c r="D32" i="3"/>
  <c r="C32" i="3"/>
  <c r="B32" i="3"/>
  <c r="I20" i="3"/>
  <c r="I19" i="3"/>
  <c r="I25" i="3"/>
  <c r="I24" i="3"/>
  <c r="L22" i="3"/>
  <c r="K22" i="3"/>
  <c r="J22" i="3"/>
  <c r="H22" i="3"/>
  <c r="G22" i="3"/>
  <c r="F22" i="3"/>
  <c r="E22" i="3"/>
  <c r="D22" i="3"/>
  <c r="C22" i="3"/>
  <c r="B22" i="3"/>
  <c r="L26" i="3"/>
  <c r="K26" i="3"/>
  <c r="J26" i="3"/>
  <c r="H26" i="3"/>
  <c r="G26" i="3"/>
  <c r="F26" i="3"/>
  <c r="E26" i="3"/>
  <c r="E33" i="3" s="1"/>
  <c r="D26" i="3"/>
  <c r="C26" i="3"/>
  <c r="B26" i="3"/>
  <c r="B33" i="3" s="1"/>
  <c r="C33" i="3" l="1"/>
  <c r="F33" i="3"/>
  <c r="K33" i="3"/>
  <c r="I26" i="3"/>
  <c r="J33" i="3"/>
  <c r="L33" i="3"/>
  <c r="H33" i="3"/>
  <c r="D33" i="3"/>
  <c r="G33" i="3"/>
  <c r="I22" i="3"/>
  <c r="I33" i="3" l="1"/>
  <c r="J32" i="6"/>
  <c r="J50" i="6" l="1"/>
  <c r="J64" i="6" l="1"/>
  <c r="J101" i="6" l="1"/>
  <c r="J93" i="6" l="1"/>
  <c r="N106" i="6" s="1"/>
  <c r="J106" i="6" l="1"/>
  <c r="O106" i="6" s="1"/>
  <c r="J118" i="6"/>
  <c r="N124" i="6" s="1"/>
  <c r="U24" i="6"/>
  <c r="J75" i="6"/>
  <c r="J76" i="6" s="1"/>
  <c r="N76" i="6" l="1"/>
  <c r="J125" i="6"/>
  <c r="J127" i="6" l="1"/>
  <c r="N125" i="6"/>
  <c r="N126" i="6" l="1"/>
  <c r="N127" i="6" s="1"/>
</calcChain>
</file>

<file path=xl/sharedStrings.xml><?xml version="1.0" encoding="utf-8"?>
<sst xmlns="http://schemas.openxmlformats.org/spreadsheetml/2006/main" count="262" uniqueCount="85">
  <si>
    <t>Приложение 1</t>
  </si>
  <si>
    <t>Адрес</t>
  </si>
  <si>
    <t>п. Белый-Ю</t>
  </si>
  <si>
    <t>-</t>
  </si>
  <si>
    <t>Итого:</t>
  </si>
  <si>
    <t>п. Косью</t>
  </si>
  <si>
    <t>п. Березовка</t>
  </si>
  <si>
    <t>Итого по Программе:</t>
  </si>
  <si>
    <t>Однокомнатные квартиры</t>
  </si>
  <si>
    <t>Двухкомнатные квартиры</t>
  </si>
  <si>
    <t>Трехкомнатные квартиры</t>
  </si>
  <si>
    <t>Номер</t>
  </si>
  <si>
    <t>Площадь квартиры, кв.м</t>
  </si>
  <si>
    <t>Четырехкомнатные квартиры</t>
  </si>
  <si>
    <t>Стоимость квартиры, рублей*</t>
  </si>
  <si>
    <t>Стоимость квартиры,рублей*</t>
  </si>
  <si>
    <t>Стоимость квартиры,  рублей*</t>
  </si>
  <si>
    <t>г. Печора,п. Березовка,ул. Лесная, д.33</t>
  </si>
  <si>
    <t>г. Печора, п.Белый-Ю, ул.Лесная, дом 1</t>
  </si>
  <si>
    <t>г. Печора, п.Белый-Ю, ул.Лесная, дом 3</t>
  </si>
  <si>
    <t>г. Печора, п.Косью, ул.Лесная, дом 1</t>
  </si>
  <si>
    <t>г. Печора, п.Косью, ул.Лесная, дом 6</t>
  </si>
  <si>
    <t>г. Печора, п. Березовка, ул.Лесная, дом 33</t>
  </si>
  <si>
    <t>г. Печора, п. Березовка, ул.Лесная, дом 34</t>
  </si>
  <si>
    <t>г. Печора, п. Березовка, ул.Лесная, дом 35</t>
  </si>
  <si>
    <t>Итого</t>
  </si>
  <si>
    <t>г. Печора, п. Березовка, ул. Лесная , дом 33</t>
  </si>
  <si>
    <t xml:space="preserve"> г. Печора, п. Белый-Ю, ул. Лесная, д. 3</t>
  </si>
  <si>
    <t>г. Печора,п. Березовка,ул. Лесная, д.34</t>
  </si>
  <si>
    <t>г. Печора,п. Березовка,ул. Лесная, д.35</t>
  </si>
  <si>
    <t>Всего помещений, ед.</t>
  </si>
  <si>
    <t>в том числе</t>
  </si>
  <si>
    <t>жилые</t>
  </si>
  <si>
    <t>нежилые, ед.</t>
  </si>
  <si>
    <t xml:space="preserve">в том числе </t>
  </si>
  <si>
    <t>муниципальные, ед.</t>
  </si>
  <si>
    <t>частные, ед.</t>
  </si>
  <si>
    <t>всего, ед.</t>
  </si>
  <si>
    <t>из них пустующие, ед.</t>
  </si>
  <si>
    <t>Общая площадь жилых помещений, подлежащих переселению, кв.м.</t>
  </si>
  <si>
    <t>частная, кв.м</t>
  </si>
  <si>
    <t>муниципальная, кв.м</t>
  </si>
  <si>
    <t>Количество жилых помещений, подлежащих переселению, ед.</t>
  </si>
  <si>
    <t>Количество зарегистрированных граждан, чел.</t>
  </si>
  <si>
    <t>г. Печора, п. Белый-Ю, ул. Лесная, д. 3</t>
  </si>
  <si>
    <t>г. Печора, п. Косью, ул.Лесная, дом 1</t>
  </si>
  <si>
    <t>г. Печора, п.Косью, Ул.Лесная, дом 6</t>
  </si>
  <si>
    <t>г. Печора, п.Березовка, ул.Лесная, дом 34</t>
  </si>
  <si>
    <t>г. Печора, п.Березовка, ул. Лесная, дом 35</t>
  </si>
  <si>
    <t>2020 год</t>
  </si>
  <si>
    <t>2021 год</t>
  </si>
  <si>
    <t>2022 год</t>
  </si>
  <si>
    <t>2023 год</t>
  </si>
  <si>
    <t xml:space="preserve"> г. Печора, п. Косью, ул. Лесная, д. 6</t>
  </si>
  <si>
    <t>Площадь квартиры.кв.м.</t>
  </si>
  <si>
    <t>Приложение 2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</si>
  <si>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>Приложение  2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от  14.08.2019г. №  958</t>
  </si>
  <si>
    <t>Приложение 3                                                                                                                                                                к муниципальной адресной программе «Переселение граждан из малозаселенных, неперспективных населенных пунктов на территории муниципального района «Печора»</t>
  </si>
  <si>
    <t xml:space="preserve">к муниципальной адресной программ«Переселение граждан из                                малозаселенных, неперспективных населенных пунктов на территории                                             муниципального района «Печора»
</t>
  </si>
  <si>
    <t>Приложение  1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от  14.08.2019г. №  958</t>
  </si>
  <si>
    <t xml:space="preserve">Перечень многоквартирных домов, подлежащих расселению в 2020-2023 годах </t>
  </si>
  <si>
    <t xml:space="preserve">квартир </t>
  </si>
  <si>
    <t xml:space="preserve">ИТОГО: </t>
  </si>
  <si>
    <t>общей стоимостью</t>
  </si>
  <si>
    <t xml:space="preserve">ВСЕГО по программе: </t>
  </si>
  <si>
    <t>квартир</t>
  </si>
  <si>
    <t xml:space="preserve">ИТОГО по 2021 году: </t>
  </si>
  <si>
    <t xml:space="preserve">ИТОГО по Программе: </t>
  </si>
  <si>
    <t>г. Печора, п. Косью, ул. Лесная, д. 1</t>
  </si>
  <si>
    <t>ИТОГО:</t>
  </si>
  <si>
    <t xml:space="preserve">ИТОГО по 2020 году: </t>
  </si>
  <si>
    <t xml:space="preserve">ВСЕГО за 2020 год: </t>
  </si>
  <si>
    <t xml:space="preserve">ИТОГО по 2023 году: </t>
  </si>
  <si>
    <t xml:space="preserve">ВСЕГО за 2022 год: </t>
  </si>
  <si>
    <t xml:space="preserve">Приложение  3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от  14.08.2019 г. № 958                          </t>
  </si>
  <si>
    <t xml:space="preserve">ВСЕГО за 2021 год: </t>
  </si>
  <si>
    <t>перенос</t>
  </si>
  <si>
    <t>г. Печора, п. Березовка, ул. Лесная , дом 35</t>
  </si>
  <si>
    <t>Перечень жилых помещений, находящихся в собственности граждан и подлежащих расселению в 2020-2023 годах</t>
  </si>
  <si>
    <t>Перечень жилых помещений, находящихся в собственности МО МР "Печора" и подлежащих расселению в 2020-2023 годах</t>
  </si>
  <si>
    <t xml:space="preserve"> </t>
  </si>
  <si>
    <t>удалила</t>
  </si>
  <si>
    <t xml:space="preserve"> г. Печора, п. Косью, ул. Лесная, д. 1</t>
  </si>
  <si>
    <t>иск</t>
  </si>
  <si>
    <t>675 022,48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</si>
</sst>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90">
    <xf numFmtId="0" fontId="0" fillId="0" borderId="0" xfId="0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0" fillId="0" borderId="1" xfId="0" applyBorder="1"/>
    <xf numFmtId="0" fontId="5" fillId="0" borderId="0" xfId="0" applyFont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0" fontId="0" fillId="2" borderId="0" xfId="0" applyFill="1"/>
    <xf numFmtId="0" fontId="11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Border="1"/>
    <xf numFmtId="0" fontId="0" fillId="3" borderId="0" xfId="0" applyFill="1" applyBorder="1"/>
    <xf numFmtId="0" fontId="6" fillId="3" borderId="0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left" wrapText="1"/>
    </xf>
    <xf numFmtId="0" fontId="9" fillId="3" borderId="0" xfId="0" applyFont="1" applyFill="1" applyBorder="1" applyAlignment="1">
      <alignment wrapText="1"/>
    </xf>
    <xf numFmtId="0" fontId="5" fillId="3" borderId="0" xfId="0" applyFont="1" applyFill="1" applyBorder="1" applyAlignment="1">
      <alignment vertical="center" wrapText="1"/>
    </xf>
    <xf numFmtId="3" fontId="0" fillId="3" borderId="0" xfId="0" applyNumberFormat="1" applyFill="1" applyBorder="1"/>
    <xf numFmtId="4" fontId="0" fillId="3" borderId="0" xfId="0" applyNumberFormat="1" applyFill="1" applyBorder="1"/>
    <xf numFmtId="0" fontId="8" fillId="3" borderId="1" xfId="0" applyFont="1" applyFill="1" applyBorder="1" applyAlignment="1">
      <alignment horizontal="left" vertical="center" wrapText="1"/>
    </xf>
    <xf numFmtId="4" fontId="8" fillId="3" borderId="0" xfId="0" applyNumberFormat="1" applyFont="1" applyFill="1" applyBorder="1" applyAlignment="1">
      <alignment vertical="center" wrapText="1"/>
    </xf>
    <xf numFmtId="0" fontId="13" fillId="3" borderId="0" xfId="0" applyFont="1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vertical="center" wrapText="1"/>
    </xf>
    <xf numFmtId="3" fontId="8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top" wrapText="1"/>
    </xf>
    <xf numFmtId="3" fontId="3" fillId="0" borderId="0" xfId="0" applyNumberFormat="1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9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wrapText="1"/>
    </xf>
    <xf numFmtId="0" fontId="9" fillId="0" borderId="0" xfId="0" applyFont="1" applyAlignment="1">
      <alignment horizontal="right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wrapText="1"/>
    </xf>
    <xf numFmtId="4" fontId="0" fillId="0" borderId="0" xfId="0" applyNumberFormat="1"/>
    <xf numFmtId="0" fontId="4" fillId="2" borderId="8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7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wrapText="1"/>
    </xf>
    <xf numFmtId="0" fontId="18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9" fillId="0" borderId="2" xfId="0" applyFont="1" applyBorder="1"/>
    <xf numFmtId="0" fontId="7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4" fontId="20" fillId="0" borderId="0" xfId="0" applyNumberFormat="1" applyFont="1"/>
    <xf numFmtId="3" fontId="20" fillId="0" borderId="0" xfId="0" applyNumberFormat="1" applyFont="1"/>
    <xf numFmtId="3" fontId="4" fillId="4" borderId="4" xfId="0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3" fontId="16" fillId="0" borderId="2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0" fontId="20" fillId="0" borderId="0" xfId="0" applyFont="1" applyAlignment="1">
      <alignment wrapText="1"/>
    </xf>
    <xf numFmtId="0" fontId="20" fillId="0" borderId="0" xfId="0" applyFont="1"/>
    <xf numFmtId="165" fontId="20" fillId="0" borderId="0" xfId="0" applyNumberFormat="1" applyFont="1"/>
    <xf numFmtId="3" fontId="7" fillId="3" borderId="2" xfId="0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wrapText="1"/>
    </xf>
    <xf numFmtId="0" fontId="4" fillId="4" borderId="8" xfId="0" applyFont="1" applyFill="1" applyBorder="1" applyAlignment="1">
      <alignment horizontal="center" vertical="center" wrapText="1"/>
    </xf>
    <xf numFmtId="3" fontId="14" fillId="3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  <xf numFmtId="0" fontId="0" fillId="2" borderId="1" xfId="0" applyFill="1" applyBorder="1" applyAlignment="1">
      <alignment horizontal="left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3" fontId="4" fillId="4" borderId="8" xfId="0" applyNumberFormat="1" applyFont="1" applyFill="1" applyBorder="1" applyAlignment="1">
      <alignment horizontal="left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3" fontId="4" fillId="2" borderId="5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3" fontId="7" fillId="3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vertical="center" wrapText="1"/>
    </xf>
    <xf numFmtId="164" fontId="0" fillId="2" borderId="0" xfId="0" applyNumberFormat="1" applyFill="1"/>
    <xf numFmtId="164" fontId="0" fillId="0" borderId="0" xfId="0" applyNumberFormat="1" applyFill="1" applyBorder="1"/>
    <xf numFmtId="0" fontId="4" fillId="2" borderId="3" xfId="0" applyFont="1" applyFill="1" applyBorder="1" applyAlignment="1">
      <alignment horizontal="center" vertical="center" wrapText="1"/>
    </xf>
    <xf numFmtId="4" fontId="4" fillId="4" borderId="8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wrapText="1"/>
    </xf>
    <xf numFmtId="165" fontId="7" fillId="0" borderId="5" xfId="0" applyNumberFormat="1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3" fontId="4" fillId="4" borderId="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3" fontId="16" fillId="3" borderId="2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/>
    </xf>
    <xf numFmtId="3" fontId="11" fillId="2" borderId="1" xfId="0" applyNumberFormat="1" applyFont="1" applyFill="1" applyBorder="1"/>
    <xf numFmtId="0" fontId="22" fillId="3" borderId="12" xfId="0" applyFont="1" applyFill="1" applyBorder="1" applyAlignment="1">
      <alignment horizontal="center" vertical="center" wrapText="1"/>
    </xf>
    <xf numFmtId="4" fontId="9" fillId="0" borderId="1" xfId="0" applyNumberFormat="1" applyFont="1" applyBorder="1"/>
    <xf numFmtId="0" fontId="0" fillId="3" borderId="7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 wrapText="1"/>
    </xf>
    <xf numFmtId="3" fontId="14" fillId="5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16" fillId="3" borderId="1" xfId="0" applyNumberFormat="1" applyFont="1" applyFill="1" applyBorder="1" applyAlignment="1">
      <alignment horizontal="center" vertical="center" wrapText="1"/>
    </xf>
    <xf numFmtId="3" fontId="14" fillId="3" borderId="2" xfId="0" applyNumberFormat="1" applyFont="1" applyFill="1" applyBorder="1" applyAlignment="1">
      <alignment horizontal="center" vertical="center" wrapText="1"/>
    </xf>
    <xf numFmtId="0" fontId="26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" fontId="0" fillId="2" borderId="0" xfId="0" applyNumberFormat="1" applyFill="1"/>
    <xf numFmtId="3" fontId="25" fillId="3" borderId="2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wrapText="1"/>
    </xf>
    <xf numFmtId="0" fontId="0" fillId="3" borderId="1" xfId="0" applyFill="1" applyBorder="1"/>
    <xf numFmtId="4" fontId="19" fillId="3" borderId="1" xfId="0" applyNumberFormat="1" applyFont="1" applyFill="1" applyBorder="1" applyAlignment="1">
      <alignment wrapText="1"/>
    </xf>
    <xf numFmtId="0" fontId="7" fillId="3" borderId="5" xfId="0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23" fillId="3" borderId="2" xfId="0" applyNumberFormat="1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0" fillId="3" borderId="2" xfId="0" applyFill="1" applyBorder="1"/>
    <xf numFmtId="0" fontId="10" fillId="3" borderId="6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4" fontId="16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" fontId="9" fillId="3" borderId="0" xfId="0" applyNumberFormat="1" applyFont="1" applyFill="1" applyBorder="1" applyAlignment="1">
      <alignment wrapText="1"/>
    </xf>
    <xf numFmtId="4" fontId="1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wrapText="1"/>
    </xf>
    <xf numFmtId="4" fontId="13" fillId="3" borderId="0" xfId="0" applyNumberFormat="1" applyFont="1" applyFill="1" applyBorder="1" applyAlignment="1">
      <alignment wrapText="1"/>
    </xf>
    <xf numFmtId="4" fontId="14" fillId="5" borderId="2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2" xfId="0" applyBorder="1"/>
    <xf numFmtId="3" fontId="8" fillId="3" borderId="6" xfId="0" applyNumberFormat="1" applyFont="1" applyFill="1" applyBorder="1" applyAlignment="1">
      <alignment horizontal="center" vertical="center" wrapText="1"/>
    </xf>
    <xf numFmtId="3" fontId="8" fillId="2" borderId="6" xfId="0" applyNumberFormat="1" applyFont="1" applyFill="1" applyBorder="1" applyAlignment="1">
      <alignment horizontal="center" vertical="center" wrapText="1"/>
    </xf>
    <xf numFmtId="3" fontId="14" fillId="6" borderId="1" xfId="0" applyNumberFormat="1" applyFont="1" applyFill="1" applyBorder="1" applyAlignment="1">
      <alignment horizontal="center" vertical="center" wrapText="1"/>
    </xf>
    <xf numFmtId="3" fontId="7" fillId="6" borderId="2" xfId="0" applyNumberFormat="1" applyFont="1" applyFill="1" applyBorder="1" applyAlignment="1">
      <alignment horizontal="center" vertical="center" wrapText="1"/>
    </xf>
    <xf numFmtId="4" fontId="7" fillId="6" borderId="2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wrapText="1"/>
    </xf>
    <xf numFmtId="0" fontId="0" fillId="3" borderId="4" xfId="0" applyFill="1" applyBorder="1" applyAlignment="1">
      <alignment horizontal="center" wrapText="1"/>
    </xf>
    <xf numFmtId="0" fontId="3" fillId="3" borderId="5" xfId="0" applyFont="1" applyFill="1" applyBorder="1" applyAlignment="1">
      <alignment horizontal="left" vertical="center" wrapText="1"/>
    </xf>
    <xf numFmtId="0" fontId="0" fillId="3" borderId="10" xfId="0" applyFont="1" applyFill="1" applyBorder="1" applyAlignment="1">
      <alignment horizontal="left" vertical="center" wrapText="1"/>
    </xf>
    <xf numFmtId="0" fontId="0" fillId="3" borderId="6" xfId="0" applyFont="1" applyFill="1" applyBorder="1" applyAlignment="1">
      <alignment horizontal="left" vertical="center" wrapText="1"/>
    </xf>
    <xf numFmtId="0" fontId="19" fillId="0" borderId="3" xfId="0" applyFont="1" applyBorder="1" applyAlignment="1">
      <alignment wrapText="1"/>
    </xf>
    <xf numFmtId="0" fontId="19" fillId="0" borderId="4" xfId="0" applyFont="1" applyBorder="1" applyAlignment="1">
      <alignment wrapText="1"/>
    </xf>
    <xf numFmtId="0" fontId="4" fillId="4" borderId="3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4" fontId="4" fillId="4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7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5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left" vertical="center" wrapText="1"/>
    </xf>
    <xf numFmtId="0" fontId="0" fillId="4" borderId="8" xfId="0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0" fillId="4" borderId="3" xfId="0" applyFill="1" applyBorder="1" applyAlignment="1">
      <alignment horizontal="left" vertical="center" wrapText="1"/>
    </xf>
    <xf numFmtId="49" fontId="14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/>
    </xf>
    <xf numFmtId="2" fontId="7" fillId="3" borderId="0" xfId="0" applyNumberFormat="1" applyFont="1" applyFill="1" applyAlignment="1">
      <alignment horizontal="center" vertical="center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4" fontId="7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opLeftCell="A15" zoomScale="90" zoomScaleNormal="90" workbookViewId="0">
      <selection activeCell="L33" sqref="L33"/>
    </sheetView>
  </sheetViews>
  <sheetFormatPr defaultRowHeight="15" x14ac:dyDescent="0.25"/>
  <cols>
    <col min="1" max="1" width="26.140625" customWidth="1"/>
    <col min="2" max="2" width="14" customWidth="1"/>
    <col min="3" max="3" width="13.42578125" customWidth="1"/>
    <col min="4" max="4" width="14.5703125" customWidth="1"/>
    <col min="5" max="5" width="11.85546875" customWidth="1"/>
    <col min="6" max="6" width="15.7109375" customWidth="1"/>
    <col min="7" max="7" width="19.42578125" customWidth="1"/>
    <col min="8" max="8" width="19" customWidth="1"/>
    <col min="9" max="9" width="18.85546875" customWidth="1"/>
    <col min="10" max="10" width="18.42578125" customWidth="1"/>
    <col min="11" max="11" width="13" customWidth="1"/>
    <col min="12" max="12" width="24.28515625" customWidth="1"/>
  </cols>
  <sheetData>
    <row r="1" spans="1:13" ht="15" customHeight="1" x14ac:dyDescent="0.25">
      <c r="I1" s="270" t="s">
        <v>59</v>
      </c>
      <c r="J1" s="271"/>
      <c r="K1" s="271"/>
      <c r="L1" s="271"/>
    </row>
    <row r="2" spans="1:13" x14ac:dyDescent="0.25">
      <c r="I2" s="271"/>
      <c r="J2" s="271"/>
      <c r="K2" s="271"/>
      <c r="L2" s="271"/>
    </row>
    <row r="3" spans="1:13" x14ac:dyDescent="0.25">
      <c r="I3" s="271"/>
      <c r="J3" s="271"/>
      <c r="K3" s="271"/>
      <c r="L3" s="271"/>
    </row>
    <row r="4" spans="1:13" ht="15.75" x14ac:dyDescent="0.25">
      <c r="I4" s="79"/>
      <c r="J4" s="79"/>
      <c r="K4" s="79"/>
      <c r="L4" s="79"/>
    </row>
    <row r="5" spans="1:13" ht="16.5" customHeight="1" x14ac:dyDescent="0.25">
      <c r="A5" s="1"/>
      <c r="B5" s="1"/>
      <c r="C5" s="1"/>
      <c r="D5" s="1"/>
      <c r="E5" s="1"/>
      <c r="F5" s="1"/>
      <c r="G5" s="1"/>
      <c r="H5" s="1"/>
      <c r="I5" s="80"/>
      <c r="J5" s="274" t="s">
        <v>0</v>
      </c>
      <c r="K5" s="274"/>
      <c r="L5" s="274"/>
    </row>
    <row r="6" spans="1:13" ht="66" customHeight="1" x14ac:dyDescent="0.25">
      <c r="A6" s="1"/>
      <c r="B6" s="1"/>
      <c r="C6" s="1"/>
      <c r="D6" s="1"/>
      <c r="E6" s="1"/>
      <c r="F6" s="1"/>
      <c r="G6" s="1"/>
      <c r="H6" s="1"/>
      <c r="I6" s="284" t="s">
        <v>58</v>
      </c>
      <c r="J6" s="285"/>
      <c r="K6" s="285"/>
      <c r="L6" s="285"/>
    </row>
    <row r="7" spans="1:13" ht="16.5" hidden="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</row>
    <row r="8" spans="1:13" ht="16.5" hidden="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 ht="16.5" hidden="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3" ht="16.5" hidden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3" ht="15.75" x14ac:dyDescent="0.25">
      <c r="A11" s="275" t="s">
        <v>60</v>
      </c>
      <c r="B11" s="275"/>
      <c r="C11" s="275"/>
      <c r="D11" s="275"/>
      <c r="E11" s="275"/>
      <c r="F11" s="275"/>
      <c r="G11" s="275"/>
      <c r="H11" s="275"/>
      <c r="I11" s="275"/>
      <c r="J11" s="275"/>
      <c r="K11" s="275"/>
      <c r="L11" s="275"/>
    </row>
    <row r="12" spans="1:13" ht="15.75" x14ac:dyDescent="0.25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9"/>
    </row>
    <row r="13" spans="1:13" ht="30.75" customHeight="1" x14ac:dyDescent="0.25">
      <c r="A13" s="282" t="s">
        <v>1</v>
      </c>
      <c r="B13" s="272" t="s">
        <v>30</v>
      </c>
      <c r="C13" s="282" t="s">
        <v>31</v>
      </c>
      <c r="D13" s="282"/>
      <c r="E13" s="282"/>
      <c r="F13" s="272" t="s">
        <v>42</v>
      </c>
      <c r="G13" s="278" t="s">
        <v>34</v>
      </c>
      <c r="H13" s="291"/>
      <c r="I13" s="272" t="s">
        <v>39</v>
      </c>
      <c r="J13" s="278" t="s">
        <v>31</v>
      </c>
      <c r="K13" s="279"/>
      <c r="L13" s="282" t="s">
        <v>43</v>
      </c>
      <c r="M13" s="4"/>
    </row>
    <row r="14" spans="1:13" ht="25.5" customHeight="1" x14ac:dyDescent="0.25">
      <c r="A14" s="282"/>
      <c r="B14" s="283"/>
      <c r="C14" s="276" t="s">
        <v>32</v>
      </c>
      <c r="D14" s="277"/>
      <c r="E14" s="282" t="s">
        <v>33</v>
      </c>
      <c r="F14" s="283"/>
      <c r="G14" s="272" t="s">
        <v>35</v>
      </c>
      <c r="H14" s="272" t="s">
        <v>36</v>
      </c>
      <c r="I14" s="283"/>
      <c r="J14" s="272" t="s">
        <v>41</v>
      </c>
      <c r="K14" s="282" t="s">
        <v>40</v>
      </c>
      <c r="L14" s="282"/>
      <c r="M14" s="5"/>
    </row>
    <row r="15" spans="1:13" ht="47.25" customHeight="1" x14ac:dyDescent="0.25">
      <c r="A15" s="282"/>
      <c r="B15" s="273"/>
      <c r="C15" s="81" t="s">
        <v>37</v>
      </c>
      <c r="D15" s="67" t="s">
        <v>38</v>
      </c>
      <c r="E15" s="282"/>
      <c r="F15" s="273"/>
      <c r="G15" s="273"/>
      <c r="H15" s="273"/>
      <c r="I15" s="283"/>
      <c r="J15" s="280"/>
      <c r="K15" s="282"/>
      <c r="L15" s="282"/>
      <c r="M15" s="286"/>
    </row>
    <row r="16" spans="1:13" ht="15" hidden="1" customHeight="1" x14ac:dyDescent="0.25">
      <c r="A16" s="282"/>
      <c r="B16" s="67"/>
      <c r="C16" s="67"/>
      <c r="D16" s="67"/>
      <c r="E16" s="67"/>
      <c r="F16" s="67"/>
      <c r="G16" s="67"/>
      <c r="H16" s="67"/>
      <c r="I16" s="82"/>
      <c r="J16" s="281"/>
      <c r="K16" s="282"/>
      <c r="L16" s="282"/>
      <c r="M16" s="286"/>
    </row>
    <row r="17" spans="1:13" ht="15" hidden="1" customHeight="1" x14ac:dyDescent="0.25">
      <c r="A17" s="282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282"/>
      <c r="M17" s="286"/>
    </row>
    <row r="18" spans="1:13" ht="24" customHeight="1" x14ac:dyDescent="0.25">
      <c r="A18" s="288" t="s">
        <v>5</v>
      </c>
      <c r="B18" s="288"/>
      <c r="C18" s="288"/>
      <c r="D18" s="288"/>
      <c r="E18" s="288"/>
      <c r="F18" s="288"/>
      <c r="G18" s="288"/>
      <c r="H18" s="288"/>
      <c r="I18" s="288"/>
      <c r="J18" s="288"/>
      <c r="K18" s="288"/>
      <c r="L18" s="288"/>
      <c r="M18" s="5"/>
    </row>
    <row r="19" spans="1:13" ht="39.75" customHeight="1" x14ac:dyDescent="0.25">
      <c r="A19" s="68" t="s">
        <v>20</v>
      </c>
      <c r="B19" s="69">
        <v>60</v>
      </c>
      <c r="C19" s="69">
        <v>59</v>
      </c>
      <c r="D19" s="69">
        <v>17</v>
      </c>
      <c r="E19" s="69">
        <v>1</v>
      </c>
      <c r="F19" s="69">
        <v>39</v>
      </c>
      <c r="G19" s="69">
        <v>29</v>
      </c>
      <c r="H19" s="69">
        <v>10</v>
      </c>
      <c r="I19" s="69">
        <f>J19+K19</f>
        <v>1860</v>
      </c>
      <c r="J19" s="69">
        <v>1417.7</v>
      </c>
      <c r="K19" s="69">
        <v>442.3</v>
      </c>
      <c r="L19" s="219">
        <v>74</v>
      </c>
      <c r="M19" s="11"/>
    </row>
    <row r="20" spans="1:13" ht="34.5" customHeight="1" x14ac:dyDescent="0.25">
      <c r="A20" s="68" t="s">
        <v>21</v>
      </c>
      <c r="B20" s="69">
        <v>65</v>
      </c>
      <c r="C20" s="69">
        <v>59</v>
      </c>
      <c r="D20" s="69">
        <v>43</v>
      </c>
      <c r="E20" s="69">
        <v>6</v>
      </c>
      <c r="F20" s="69">
        <v>12</v>
      </c>
      <c r="G20" s="69">
        <v>11</v>
      </c>
      <c r="H20" s="69">
        <v>1</v>
      </c>
      <c r="I20" s="69">
        <f>J20+K20</f>
        <v>702.2</v>
      </c>
      <c r="J20" s="268">
        <v>638.70000000000005</v>
      </c>
      <c r="K20" s="69">
        <v>63.5</v>
      </c>
      <c r="L20" s="290">
        <v>29</v>
      </c>
      <c r="M20" s="289"/>
    </row>
    <row r="21" spans="1:13" ht="15" hidden="1" customHeight="1" x14ac:dyDescent="0.25">
      <c r="A21" s="71"/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290"/>
      <c r="M21" s="289"/>
    </row>
    <row r="22" spans="1:13" ht="15.75" x14ac:dyDescent="0.25">
      <c r="A22" s="63" t="s">
        <v>4</v>
      </c>
      <c r="B22" s="63">
        <f>B19+B20</f>
        <v>125</v>
      </c>
      <c r="C22" s="63">
        <f t="shared" ref="C22:L22" si="0">C19+C20</f>
        <v>118</v>
      </c>
      <c r="D22" s="63">
        <f t="shared" si="0"/>
        <v>60</v>
      </c>
      <c r="E22" s="63">
        <f t="shared" si="0"/>
        <v>7</v>
      </c>
      <c r="F22" s="63">
        <f t="shared" si="0"/>
        <v>51</v>
      </c>
      <c r="G22" s="63">
        <f t="shared" si="0"/>
        <v>40</v>
      </c>
      <c r="H22" s="63">
        <f t="shared" si="0"/>
        <v>11</v>
      </c>
      <c r="I22" s="63">
        <f>I19+I20</f>
        <v>2562.1999999999998</v>
      </c>
      <c r="J22" s="63">
        <f t="shared" si="0"/>
        <v>2056.4</v>
      </c>
      <c r="K22" s="63">
        <f t="shared" si="0"/>
        <v>505.8</v>
      </c>
      <c r="L22" s="63">
        <f t="shared" si="0"/>
        <v>103</v>
      </c>
      <c r="M22" s="10"/>
    </row>
    <row r="23" spans="1:13" ht="21" customHeight="1" x14ac:dyDescent="0.25">
      <c r="A23" s="282" t="s">
        <v>2</v>
      </c>
      <c r="B23" s="287"/>
      <c r="C23" s="287"/>
      <c r="D23" s="287"/>
      <c r="E23" s="287"/>
      <c r="F23" s="287"/>
      <c r="G23" s="287"/>
      <c r="H23" s="287"/>
      <c r="I23" s="287"/>
      <c r="J23" s="287"/>
      <c r="K23" s="287"/>
      <c r="L23" s="287"/>
      <c r="M23" s="5"/>
    </row>
    <row r="24" spans="1:13" ht="36.75" customHeight="1" x14ac:dyDescent="0.25">
      <c r="A24" s="68" t="s">
        <v>18</v>
      </c>
      <c r="B24" s="69">
        <v>18</v>
      </c>
      <c r="C24" s="69">
        <v>18</v>
      </c>
      <c r="D24" s="69">
        <v>11</v>
      </c>
      <c r="E24" s="69">
        <v>0</v>
      </c>
      <c r="F24" s="69">
        <v>7</v>
      </c>
      <c r="G24" s="69">
        <v>7</v>
      </c>
      <c r="H24" s="69">
        <v>0</v>
      </c>
      <c r="I24" s="69">
        <f>J24+K24</f>
        <v>353.8</v>
      </c>
      <c r="J24" s="69">
        <v>353.8</v>
      </c>
      <c r="K24" s="69">
        <v>0</v>
      </c>
      <c r="L24" s="69">
        <v>13</v>
      </c>
      <c r="M24" s="11"/>
    </row>
    <row r="25" spans="1:13" ht="36.75" customHeight="1" x14ac:dyDescent="0.25">
      <c r="A25" s="68" t="s">
        <v>19</v>
      </c>
      <c r="B25" s="69">
        <v>32</v>
      </c>
      <c r="C25" s="69">
        <v>31</v>
      </c>
      <c r="D25" s="69">
        <v>21</v>
      </c>
      <c r="E25" s="69">
        <v>1</v>
      </c>
      <c r="F25" s="69">
        <v>9</v>
      </c>
      <c r="G25" s="69">
        <v>8</v>
      </c>
      <c r="H25" s="69">
        <v>1</v>
      </c>
      <c r="I25" s="69">
        <f>J25+K25</f>
        <v>494.90000000000003</v>
      </c>
      <c r="J25" s="69">
        <v>444.8</v>
      </c>
      <c r="K25" s="69">
        <v>50.1</v>
      </c>
      <c r="L25" s="69">
        <v>19</v>
      </c>
      <c r="M25" s="10"/>
    </row>
    <row r="26" spans="1:13" ht="15.75" x14ac:dyDescent="0.25">
      <c r="A26" s="73" t="s">
        <v>4</v>
      </c>
      <c r="B26" s="74">
        <f>B24+B25</f>
        <v>50</v>
      </c>
      <c r="C26" s="74">
        <f t="shared" ref="C26:L26" si="1">C24+C25</f>
        <v>49</v>
      </c>
      <c r="D26" s="74">
        <f t="shared" si="1"/>
        <v>32</v>
      </c>
      <c r="E26" s="74">
        <f t="shared" si="1"/>
        <v>1</v>
      </c>
      <c r="F26" s="74">
        <f t="shared" si="1"/>
        <v>16</v>
      </c>
      <c r="G26" s="74">
        <f t="shared" si="1"/>
        <v>15</v>
      </c>
      <c r="H26" s="74">
        <f t="shared" si="1"/>
        <v>1</v>
      </c>
      <c r="I26" s="74">
        <f>I24+I25</f>
        <v>848.7</v>
      </c>
      <c r="J26" s="74">
        <f t="shared" si="1"/>
        <v>798.6</v>
      </c>
      <c r="K26" s="74">
        <f t="shared" si="1"/>
        <v>50.1</v>
      </c>
      <c r="L26" s="74">
        <f t="shared" si="1"/>
        <v>32</v>
      </c>
      <c r="M26" s="286"/>
    </row>
    <row r="27" spans="1:13" ht="15" hidden="1" customHeight="1" x14ac:dyDescent="0.25">
      <c r="A27" s="75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5"/>
      <c r="M27" s="286"/>
    </row>
    <row r="28" spans="1:13" ht="20.25" customHeight="1" x14ac:dyDescent="0.25">
      <c r="A28" s="282" t="s">
        <v>6</v>
      </c>
      <c r="B28" s="282"/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5"/>
    </row>
    <row r="29" spans="1:13" ht="55.5" customHeight="1" x14ac:dyDescent="0.25">
      <c r="A29" s="76" t="s">
        <v>22</v>
      </c>
      <c r="B29" s="66">
        <v>60</v>
      </c>
      <c r="C29" s="66">
        <v>60</v>
      </c>
      <c r="D29" s="66">
        <v>27</v>
      </c>
      <c r="E29" s="66">
        <v>0</v>
      </c>
      <c r="F29" s="66">
        <v>24</v>
      </c>
      <c r="G29" s="66">
        <v>21</v>
      </c>
      <c r="H29" s="66">
        <v>3</v>
      </c>
      <c r="I29" s="66">
        <f>J29+K29</f>
        <v>1205.3</v>
      </c>
      <c r="J29" s="66">
        <v>1054.7</v>
      </c>
      <c r="K29" s="66">
        <v>150.6</v>
      </c>
      <c r="L29" s="65">
        <v>36</v>
      </c>
      <c r="M29" s="11"/>
    </row>
    <row r="30" spans="1:13" ht="59.25" customHeight="1" x14ac:dyDescent="0.25">
      <c r="A30" s="76" t="s">
        <v>23</v>
      </c>
      <c r="B30" s="66">
        <v>60</v>
      </c>
      <c r="C30" s="66">
        <v>54</v>
      </c>
      <c r="D30" s="66">
        <v>28</v>
      </c>
      <c r="E30" s="66">
        <v>6</v>
      </c>
      <c r="F30" s="66">
        <v>23</v>
      </c>
      <c r="G30" s="236">
        <v>18</v>
      </c>
      <c r="H30" s="267">
        <v>5</v>
      </c>
      <c r="I30" s="267">
        <f>J30+K30</f>
        <v>1154.8999999999999</v>
      </c>
      <c r="J30" s="236">
        <v>906.3</v>
      </c>
      <c r="K30" s="66">
        <v>248.6</v>
      </c>
      <c r="L30" s="65">
        <v>34</v>
      </c>
      <c r="M30" s="10"/>
    </row>
    <row r="31" spans="1:13" ht="48.75" customHeight="1" x14ac:dyDescent="0.25">
      <c r="A31" s="76" t="s">
        <v>24</v>
      </c>
      <c r="B31" s="66">
        <v>60</v>
      </c>
      <c r="C31" s="66">
        <v>60</v>
      </c>
      <c r="D31" s="66">
        <v>36</v>
      </c>
      <c r="E31" s="66">
        <v>0</v>
      </c>
      <c r="F31" s="66">
        <v>18</v>
      </c>
      <c r="G31" s="66">
        <v>15</v>
      </c>
      <c r="H31" s="66">
        <v>3</v>
      </c>
      <c r="I31" s="180">
        <f>J31+K31</f>
        <v>914.8</v>
      </c>
      <c r="J31" s="66">
        <v>742.9</v>
      </c>
      <c r="K31" s="180">
        <v>171.9</v>
      </c>
      <c r="L31" s="65">
        <v>22</v>
      </c>
      <c r="M31" s="10"/>
    </row>
    <row r="32" spans="1:13" ht="15.75" x14ac:dyDescent="0.25">
      <c r="A32" s="77" t="s">
        <v>4</v>
      </c>
      <c r="B32" s="63">
        <f>B29+B30+B31</f>
        <v>180</v>
      </c>
      <c r="C32" s="63">
        <f t="shared" ref="C32:K32" si="2">C29+C30+C31</f>
        <v>174</v>
      </c>
      <c r="D32" s="63">
        <f t="shared" si="2"/>
        <v>91</v>
      </c>
      <c r="E32" s="63">
        <f t="shared" si="2"/>
        <v>6</v>
      </c>
      <c r="F32" s="63">
        <f t="shared" si="2"/>
        <v>65</v>
      </c>
      <c r="G32" s="63">
        <f t="shared" si="2"/>
        <v>54</v>
      </c>
      <c r="H32" s="63">
        <f t="shared" si="2"/>
        <v>11</v>
      </c>
      <c r="I32" s="63">
        <f t="shared" si="2"/>
        <v>3275</v>
      </c>
      <c r="J32" s="63">
        <f t="shared" si="2"/>
        <v>2703.9</v>
      </c>
      <c r="K32" s="63">
        <f t="shared" si="2"/>
        <v>571.1</v>
      </c>
      <c r="L32" s="63">
        <f>L29+L30+L31</f>
        <v>92</v>
      </c>
      <c r="M32" s="10"/>
    </row>
    <row r="33" spans="1:13" ht="18" customHeight="1" x14ac:dyDescent="0.25">
      <c r="A33" s="25" t="s">
        <v>7</v>
      </c>
      <c r="B33" s="63">
        <f t="shared" ref="B33:L33" si="3">B26+B22+B32</f>
        <v>355</v>
      </c>
      <c r="C33" s="63">
        <f t="shared" si="3"/>
        <v>341</v>
      </c>
      <c r="D33" s="63">
        <f t="shared" si="3"/>
        <v>183</v>
      </c>
      <c r="E33" s="63">
        <f t="shared" si="3"/>
        <v>14</v>
      </c>
      <c r="F33" s="63">
        <f t="shared" si="3"/>
        <v>132</v>
      </c>
      <c r="G33" s="63">
        <f t="shared" si="3"/>
        <v>109</v>
      </c>
      <c r="H33" s="63">
        <f t="shared" si="3"/>
        <v>23</v>
      </c>
      <c r="I33" s="63">
        <f t="shared" si="3"/>
        <v>6685.9</v>
      </c>
      <c r="J33" s="63">
        <f t="shared" si="3"/>
        <v>5558.9</v>
      </c>
      <c r="K33" s="63">
        <f t="shared" si="3"/>
        <v>1127</v>
      </c>
      <c r="L33" s="63">
        <f t="shared" si="3"/>
        <v>227</v>
      </c>
      <c r="M33" s="10"/>
    </row>
    <row r="34" spans="1:13" ht="15.75" x14ac:dyDescent="0.25">
      <c r="A34" s="78"/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79"/>
    </row>
    <row r="35" spans="1:13" ht="16.5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</row>
  </sheetData>
  <mergeCells count="25">
    <mergeCell ref="A28:L28"/>
    <mergeCell ref="M15:M17"/>
    <mergeCell ref="A13:A17"/>
    <mergeCell ref="L13:L17"/>
    <mergeCell ref="A23:L23"/>
    <mergeCell ref="M26:M27"/>
    <mergeCell ref="A18:L18"/>
    <mergeCell ref="M20:M21"/>
    <mergeCell ref="L20:L21"/>
    <mergeCell ref="B13:B15"/>
    <mergeCell ref="C13:E13"/>
    <mergeCell ref="E14:E15"/>
    <mergeCell ref="F13:F15"/>
    <mergeCell ref="G13:H13"/>
    <mergeCell ref="G14:G15"/>
    <mergeCell ref="I1:L3"/>
    <mergeCell ref="H14:H15"/>
    <mergeCell ref="J5:L5"/>
    <mergeCell ref="A11:L11"/>
    <mergeCell ref="C14:D14"/>
    <mergeCell ref="J13:K13"/>
    <mergeCell ref="J14:J16"/>
    <mergeCell ref="K14:K16"/>
    <mergeCell ref="I13:I15"/>
    <mergeCell ref="I6:L6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5"/>
  <sheetViews>
    <sheetView view="pageBreakPreview" topLeftCell="A103" zoomScale="85" zoomScaleNormal="100" zoomScaleSheetLayoutView="85" workbookViewId="0">
      <selection activeCell="J102" sqref="J102"/>
    </sheetView>
  </sheetViews>
  <sheetFormatPr defaultRowHeight="15" x14ac:dyDescent="0.25"/>
  <cols>
    <col min="1" max="1" width="44.28515625" customWidth="1"/>
    <col min="4" max="4" width="16.5703125" customWidth="1"/>
    <col min="6" max="6" width="12.140625" customWidth="1"/>
    <col min="7" max="7" width="18" customWidth="1"/>
    <col min="10" max="10" width="16.85546875" customWidth="1"/>
    <col min="11" max="11" width="18.140625" customWidth="1"/>
    <col min="12" max="12" width="15.140625" customWidth="1"/>
    <col min="13" max="13" width="20.7109375" customWidth="1"/>
    <col min="14" max="14" width="16.140625" customWidth="1"/>
    <col min="15" max="15" width="18" customWidth="1"/>
    <col min="16" max="16" width="16.28515625" customWidth="1"/>
    <col min="17" max="17" width="9.85546875" bestFit="1" customWidth="1"/>
    <col min="19" max="19" width="12.42578125" bestFit="1" customWidth="1"/>
    <col min="20" max="20" width="9.85546875" bestFit="1" customWidth="1"/>
  </cols>
  <sheetData>
    <row r="1" spans="1:13" ht="15.75" x14ac:dyDescent="0.25">
      <c r="H1" s="79"/>
      <c r="I1" s="320" t="s">
        <v>56</v>
      </c>
      <c r="J1" s="320"/>
      <c r="K1" s="320"/>
      <c r="L1" s="320"/>
      <c r="M1" s="320"/>
    </row>
    <row r="2" spans="1:13" ht="15.75" x14ac:dyDescent="0.25">
      <c r="H2" s="79"/>
      <c r="I2" s="320"/>
      <c r="J2" s="320"/>
      <c r="K2" s="320"/>
      <c r="L2" s="320"/>
      <c r="M2" s="320"/>
    </row>
    <row r="3" spans="1:13" ht="15.75" x14ac:dyDescent="0.25">
      <c r="H3" s="79"/>
      <c r="I3" s="320"/>
      <c r="J3" s="320"/>
      <c r="K3" s="320"/>
      <c r="L3" s="320"/>
      <c r="M3" s="320"/>
    </row>
    <row r="4" spans="1:13" ht="15.75" x14ac:dyDescent="0.25">
      <c r="A4" s="7"/>
      <c r="H4" s="89"/>
      <c r="I4" s="321"/>
      <c r="J4" s="321"/>
      <c r="K4" s="321"/>
      <c r="L4" s="321"/>
      <c r="M4" s="321"/>
    </row>
    <row r="5" spans="1:13" ht="16.5" x14ac:dyDescent="0.25">
      <c r="A5" s="1"/>
      <c r="H5" s="330" t="s">
        <v>55</v>
      </c>
      <c r="I5" s="330"/>
      <c r="J5" s="330"/>
      <c r="K5" s="330"/>
      <c r="L5" s="330"/>
      <c r="M5" s="330"/>
    </row>
    <row r="6" spans="1:13" ht="16.5" x14ac:dyDescent="0.25">
      <c r="A6" s="1"/>
      <c r="H6" s="331"/>
      <c r="I6" s="331"/>
      <c r="J6" s="331"/>
      <c r="K6" s="331"/>
      <c r="L6" s="331"/>
      <c r="M6" s="331"/>
    </row>
    <row r="7" spans="1:13" ht="38.25" customHeight="1" x14ac:dyDescent="0.25">
      <c r="A7" s="1"/>
      <c r="H7" s="331"/>
      <c r="I7" s="331"/>
      <c r="J7" s="331"/>
      <c r="K7" s="331"/>
      <c r="L7" s="331"/>
      <c r="M7" s="331"/>
    </row>
    <row r="8" spans="1:13" ht="16.5" x14ac:dyDescent="0.25">
      <c r="A8" s="1"/>
    </row>
    <row r="9" spans="1:13" ht="16.5" x14ac:dyDescent="0.25">
      <c r="A9" s="1"/>
    </row>
    <row r="10" spans="1:13" ht="16.5" x14ac:dyDescent="0.25">
      <c r="A10" s="322" t="s">
        <v>79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3"/>
      <c r="L10" s="323"/>
      <c r="M10" s="323"/>
    </row>
    <row r="11" spans="1:13" x14ac:dyDescent="0.25">
      <c r="A11" s="6"/>
    </row>
    <row r="12" spans="1:13" ht="15" customHeight="1" x14ac:dyDescent="0.25">
      <c r="A12" s="324" t="s">
        <v>1</v>
      </c>
      <c r="B12" s="326" t="s">
        <v>8</v>
      </c>
      <c r="C12" s="326"/>
      <c r="D12" s="326"/>
      <c r="E12" s="326" t="s">
        <v>9</v>
      </c>
      <c r="F12" s="326"/>
      <c r="G12" s="326"/>
      <c r="H12" s="327" t="s">
        <v>10</v>
      </c>
      <c r="I12" s="328"/>
      <c r="J12" s="329"/>
      <c r="K12" s="326" t="s">
        <v>13</v>
      </c>
      <c r="L12" s="326"/>
      <c r="M12" s="326"/>
    </row>
    <row r="13" spans="1:13" ht="60" x14ac:dyDescent="0.25">
      <c r="A13" s="325"/>
      <c r="B13" s="16" t="s">
        <v>11</v>
      </c>
      <c r="C13" s="16" t="s">
        <v>54</v>
      </c>
      <c r="D13" s="16" t="s">
        <v>14</v>
      </c>
      <c r="E13" s="16" t="s">
        <v>11</v>
      </c>
      <c r="F13" s="16" t="s">
        <v>54</v>
      </c>
      <c r="G13" s="16" t="s">
        <v>14</v>
      </c>
      <c r="H13" s="17" t="s">
        <v>11</v>
      </c>
      <c r="I13" s="16" t="s">
        <v>12</v>
      </c>
      <c r="J13" s="16" t="s">
        <v>14</v>
      </c>
      <c r="K13" s="16" t="s">
        <v>11</v>
      </c>
      <c r="L13" s="16" t="s">
        <v>12</v>
      </c>
      <c r="M13" s="16" t="s">
        <v>14</v>
      </c>
    </row>
    <row r="14" spans="1:13" ht="18.75" x14ac:dyDescent="0.25">
      <c r="A14" s="344" t="s">
        <v>49</v>
      </c>
      <c r="B14" s="345"/>
      <c r="C14" s="345"/>
      <c r="D14" s="345"/>
      <c r="E14" s="345"/>
      <c r="F14" s="345"/>
      <c r="G14" s="345"/>
      <c r="H14" s="345"/>
      <c r="I14" s="345"/>
      <c r="J14" s="345"/>
      <c r="K14" s="345"/>
      <c r="L14" s="345"/>
      <c r="M14" s="346"/>
    </row>
    <row r="15" spans="1:13" ht="26.25" customHeight="1" x14ac:dyDescent="0.3">
      <c r="A15" s="298" t="s">
        <v>5</v>
      </c>
      <c r="B15" s="347"/>
      <c r="C15" s="347"/>
      <c r="D15" s="347"/>
      <c r="E15" s="347"/>
      <c r="F15" s="347"/>
      <c r="G15" s="347"/>
      <c r="H15" s="347"/>
      <c r="I15" s="347"/>
      <c r="J15" s="347"/>
      <c r="K15" s="347"/>
      <c r="L15" s="347"/>
      <c r="M15" s="348"/>
    </row>
    <row r="16" spans="1:13" ht="19.5" customHeight="1" x14ac:dyDescent="0.25">
      <c r="A16" s="332" t="s">
        <v>45</v>
      </c>
      <c r="B16" s="110">
        <v>23</v>
      </c>
      <c r="C16" s="110">
        <v>29.8</v>
      </c>
      <c r="D16" s="384">
        <v>806000</v>
      </c>
      <c r="E16" s="83">
        <v>7</v>
      </c>
      <c r="F16" s="110">
        <v>48.8</v>
      </c>
      <c r="G16" s="385">
        <v>874624</v>
      </c>
      <c r="H16" s="83">
        <v>12</v>
      </c>
      <c r="I16" s="110">
        <v>61</v>
      </c>
      <c r="J16" s="385">
        <v>901390.97</v>
      </c>
      <c r="K16" s="60" t="s">
        <v>3</v>
      </c>
      <c r="L16" s="60" t="s">
        <v>3</v>
      </c>
      <c r="M16" s="60" t="s">
        <v>3</v>
      </c>
    </row>
    <row r="17" spans="1:21" ht="16.5" customHeight="1" x14ac:dyDescent="0.25">
      <c r="A17" s="333"/>
      <c r="B17" s="110">
        <v>20</v>
      </c>
      <c r="C17" s="110">
        <v>32.200000000000003</v>
      </c>
      <c r="D17" s="384">
        <v>806000</v>
      </c>
      <c r="E17" s="83">
        <v>18</v>
      </c>
      <c r="F17" s="110">
        <v>48.6</v>
      </c>
      <c r="G17" s="265">
        <v>984851</v>
      </c>
      <c r="H17" s="83">
        <v>22</v>
      </c>
      <c r="I17" s="110">
        <v>60.9</v>
      </c>
      <c r="J17" s="226">
        <v>980000.83</v>
      </c>
      <c r="K17" s="60" t="s">
        <v>3</v>
      </c>
      <c r="L17" s="60" t="s">
        <v>3</v>
      </c>
      <c r="M17" s="60" t="s">
        <v>3</v>
      </c>
    </row>
    <row r="18" spans="1:21" ht="18" customHeight="1" x14ac:dyDescent="0.25">
      <c r="A18" s="333"/>
      <c r="B18" s="110">
        <v>26</v>
      </c>
      <c r="C18" s="110">
        <v>31.9</v>
      </c>
      <c r="D18" s="384">
        <v>806000</v>
      </c>
      <c r="E18" s="83">
        <v>24</v>
      </c>
      <c r="F18" s="110">
        <v>48.4</v>
      </c>
      <c r="G18" s="138">
        <v>794832</v>
      </c>
      <c r="H18" s="83">
        <v>25</v>
      </c>
      <c r="I18" s="110">
        <v>61.3</v>
      </c>
      <c r="J18" s="226">
        <v>954000.32</v>
      </c>
      <c r="K18" s="60" t="s">
        <v>3</v>
      </c>
      <c r="L18" s="60" t="s">
        <v>3</v>
      </c>
      <c r="M18" s="60" t="s">
        <v>3</v>
      </c>
    </row>
    <row r="19" spans="1:21" ht="19.5" customHeight="1" x14ac:dyDescent="0.25">
      <c r="A19" s="333"/>
      <c r="B19" s="110">
        <v>44</v>
      </c>
      <c r="C19" s="110">
        <v>32.4</v>
      </c>
      <c r="D19" s="265">
        <v>801970</v>
      </c>
      <c r="E19" s="83">
        <v>27</v>
      </c>
      <c r="F19" s="110">
        <v>48.9</v>
      </c>
      <c r="G19" s="138">
        <v>797359</v>
      </c>
      <c r="H19" s="83">
        <v>28</v>
      </c>
      <c r="I19" s="110">
        <v>60.7</v>
      </c>
      <c r="J19" s="226">
        <v>957148.67</v>
      </c>
      <c r="K19" s="60" t="s">
        <v>3</v>
      </c>
      <c r="L19" s="60" t="s">
        <v>3</v>
      </c>
      <c r="M19" s="60" t="s">
        <v>3</v>
      </c>
    </row>
    <row r="20" spans="1:21" ht="15.75" customHeight="1" x14ac:dyDescent="0.25">
      <c r="A20" s="333"/>
      <c r="B20" s="110">
        <v>59</v>
      </c>
      <c r="C20" s="110">
        <v>31.3</v>
      </c>
      <c r="D20" s="265">
        <v>745550</v>
      </c>
      <c r="E20" s="83">
        <v>31</v>
      </c>
      <c r="F20" s="110">
        <v>48.6</v>
      </c>
      <c r="G20" s="138">
        <v>770796</v>
      </c>
      <c r="H20" s="83">
        <v>36</v>
      </c>
      <c r="I20" s="110">
        <v>61.4</v>
      </c>
      <c r="J20" s="226">
        <v>875901.7</v>
      </c>
      <c r="K20" s="60" t="s">
        <v>3</v>
      </c>
      <c r="L20" s="60" t="s">
        <v>3</v>
      </c>
      <c r="M20" s="60" t="s">
        <v>3</v>
      </c>
    </row>
    <row r="21" spans="1:21" ht="19.5" customHeight="1" x14ac:dyDescent="0.25">
      <c r="A21" s="333"/>
      <c r="B21" s="110">
        <v>14</v>
      </c>
      <c r="C21" s="110">
        <v>31.4</v>
      </c>
      <c r="D21" s="265">
        <v>557931</v>
      </c>
      <c r="E21" s="83">
        <v>33</v>
      </c>
      <c r="F21" s="110">
        <v>47.3</v>
      </c>
      <c r="G21" s="226">
        <v>725690.61</v>
      </c>
      <c r="H21" s="83">
        <v>9</v>
      </c>
      <c r="I21" s="110">
        <v>61.6</v>
      </c>
      <c r="J21" s="265">
        <v>1020279.2</v>
      </c>
      <c r="K21" s="60" t="s">
        <v>3</v>
      </c>
      <c r="L21" s="60" t="s">
        <v>3</v>
      </c>
      <c r="M21" s="60" t="s">
        <v>3</v>
      </c>
    </row>
    <row r="22" spans="1:21" ht="16.5" customHeight="1" x14ac:dyDescent="0.25">
      <c r="A22" s="333"/>
      <c r="B22" s="110"/>
      <c r="C22" s="110"/>
      <c r="D22" s="138"/>
      <c r="E22" s="185"/>
      <c r="F22" s="182"/>
      <c r="G22" s="201"/>
      <c r="H22" s="83">
        <v>49</v>
      </c>
      <c r="I22" s="110">
        <v>61.2</v>
      </c>
      <c r="J22" s="226">
        <v>1247154.96</v>
      </c>
      <c r="K22" s="60" t="s">
        <v>3</v>
      </c>
      <c r="L22" s="60" t="s">
        <v>3</v>
      </c>
      <c r="M22" s="60" t="s">
        <v>3</v>
      </c>
    </row>
    <row r="23" spans="1:21" ht="19.5" customHeight="1" x14ac:dyDescent="0.25">
      <c r="A23" s="333"/>
      <c r="B23" s="110"/>
      <c r="C23" s="110"/>
      <c r="D23" s="138"/>
      <c r="E23" s="83">
        <v>4</v>
      </c>
      <c r="F23" s="110">
        <v>47.9</v>
      </c>
      <c r="G23" s="265">
        <v>871024</v>
      </c>
      <c r="H23" s="83">
        <v>52</v>
      </c>
      <c r="I23" s="110">
        <v>61.8</v>
      </c>
      <c r="J23" s="226">
        <v>1108809.2</v>
      </c>
      <c r="K23" s="60" t="s">
        <v>3</v>
      </c>
      <c r="L23" s="60" t="s">
        <v>3</v>
      </c>
      <c r="M23" s="60" t="s">
        <v>3</v>
      </c>
    </row>
    <row r="24" spans="1:21" ht="22.5" customHeight="1" x14ac:dyDescent="0.25">
      <c r="A24" s="333"/>
      <c r="B24" s="110"/>
      <c r="C24" s="110"/>
      <c r="D24" s="138"/>
      <c r="E24" s="83">
        <v>48</v>
      </c>
      <c r="F24" s="110">
        <v>48.2</v>
      </c>
      <c r="G24" s="226">
        <v>777068.15</v>
      </c>
      <c r="H24" s="83">
        <v>55</v>
      </c>
      <c r="I24" s="110">
        <v>61.4</v>
      </c>
      <c r="J24" s="226">
        <v>1037979</v>
      </c>
      <c r="K24" s="60" t="s">
        <v>3</v>
      </c>
      <c r="L24" s="60" t="s">
        <v>3</v>
      </c>
      <c r="M24" s="60" t="s">
        <v>3</v>
      </c>
      <c r="O24" s="133"/>
      <c r="U24" s="133" t="e">
        <f>U31+#REF!+U36+U39+U43+U42+U45+U47</f>
        <v>#REF!</v>
      </c>
    </row>
    <row r="25" spans="1:21" ht="18" customHeight="1" x14ac:dyDescent="0.25">
      <c r="A25" s="126"/>
      <c r="B25" s="110"/>
      <c r="C25" s="110"/>
      <c r="D25" s="138"/>
      <c r="E25" s="132">
        <v>43</v>
      </c>
      <c r="F25" s="87">
        <v>50</v>
      </c>
      <c r="G25" s="216">
        <v>723500</v>
      </c>
      <c r="H25" s="83"/>
      <c r="I25" s="110"/>
      <c r="J25" s="138"/>
      <c r="K25" s="60"/>
      <c r="L25" s="60"/>
      <c r="M25" s="60"/>
      <c r="O25" s="133"/>
      <c r="U25" s="133"/>
    </row>
    <row r="26" spans="1:21" ht="21" customHeight="1" x14ac:dyDescent="0.25">
      <c r="A26" s="126"/>
      <c r="B26" s="110"/>
      <c r="C26" s="110"/>
      <c r="D26" s="138"/>
      <c r="E26" s="87">
        <v>51</v>
      </c>
      <c r="F26" s="132">
        <v>48.7</v>
      </c>
      <c r="G26" s="216">
        <v>993967</v>
      </c>
      <c r="H26" s="83"/>
      <c r="I26" s="110"/>
      <c r="J26" s="138"/>
      <c r="K26" s="60"/>
      <c r="L26" s="60"/>
      <c r="M26" s="60"/>
      <c r="P26" s="133"/>
      <c r="S26" s="134"/>
      <c r="U26" s="133"/>
    </row>
    <row r="27" spans="1:21" ht="21" customHeight="1" x14ac:dyDescent="0.25">
      <c r="A27" s="139"/>
      <c r="B27" s="110"/>
      <c r="C27" s="110"/>
      <c r="D27" s="138"/>
      <c r="E27" s="83">
        <v>10</v>
      </c>
      <c r="F27" s="110">
        <v>48.2</v>
      </c>
      <c r="G27" s="385">
        <v>996000</v>
      </c>
      <c r="H27" s="83"/>
      <c r="I27" s="110"/>
      <c r="J27" s="138"/>
      <c r="K27" s="60"/>
      <c r="L27" s="60"/>
      <c r="M27" s="60"/>
      <c r="P27" s="133"/>
      <c r="S27" s="134"/>
      <c r="U27" s="133"/>
    </row>
    <row r="28" spans="1:21" ht="21" customHeight="1" x14ac:dyDescent="0.25">
      <c r="A28" s="139"/>
      <c r="B28" s="110"/>
      <c r="C28" s="110"/>
      <c r="D28" s="138"/>
      <c r="E28" s="83">
        <v>60</v>
      </c>
      <c r="F28" s="225">
        <v>48.5</v>
      </c>
      <c r="G28" s="265">
        <v>1134000</v>
      </c>
      <c r="H28" s="83"/>
      <c r="I28" s="110"/>
      <c r="J28" s="138"/>
      <c r="K28" s="60"/>
      <c r="L28" s="60"/>
      <c r="M28" s="60"/>
      <c r="P28" s="133"/>
      <c r="S28" s="134"/>
      <c r="U28" s="133"/>
    </row>
    <row r="29" spans="1:21" ht="21" customHeight="1" x14ac:dyDescent="0.25">
      <c r="A29" s="139"/>
      <c r="B29" s="110"/>
      <c r="C29" s="110"/>
      <c r="D29" s="138"/>
      <c r="E29" s="83">
        <v>46</v>
      </c>
      <c r="F29" s="110">
        <v>47.2</v>
      </c>
      <c r="G29" s="386">
        <v>818579</v>
      </c>
      <c r="H29" s="83"/>
      <c r="I29" s="110"/>
      <c r="J29" s="138"/>
      <c r="K29" s="60"/>
      <c r="L29" s="60"/>
      <c r="M29" s="60"/>
      <c r="O29" s="133"/>
      <c r="P29" s="133"/>
      <c r="S29" s="134"/>
      <c r="U29" s="133"/>
    </row>
    <row r="30" spans="1:21" ht="21" customHeight="1" x14ac:dyDescent="0.25">
      <c r="A30" s="139"/>
      <c r="B30" s="110"/>
      <c r="C30" s="110"/>
      <c r="D30" s="138"/>
      <c r="E30" s="83">
        <v>1</v>
      </c>
      <c r="F30" s="110">
        <v>48.1</v>
      </c>
      <c r="G30" s="386">
        <v>834000</v>
      </c>
      <c r="H30" s="83"/>
      <c r="I30" s="110"/>
      <c r="J30" s="138"/>
      <c r="K30" s="203"/>
      <c r="L30" s="60"/>
      <c r="M30" s="60"/>
      <c r="P30" s="133"/>
      <c r="S30" s="134"/>
      <c r="U30" s="133"/>
    </row>
    <row r="31" spans="1:21" ht="21" customHeight="1" x14ac:dyDescent="0.3">
      <c r="A31" s="26" t="s">
        <v>25</v>
      </c>
      <c r="B31" s="91">
        <v>6</v>
      </c>
      <c r="C31" s="91">
        <f>SUM(C16:C24)</f>
        <v>189.00000000000003</v>
      </c>
      <c r="D31" s="149">
        <f>SUM(D16:D24)</f>
        <v>4523451</v>
      </c>
      <c r="E31" s="92">
        <v>14</v>
      </c>
      <c r="F31" s="26">
        <f>SUM(F16:F30)</f>
        <v>677.40000000000009</v>
      </c>
      <c r="G31" s="150">
        <f>SUM(G16:G30)</f>
        <v>12096290.760000002</v>
      </c>
      <c r="H31" s="92">
        <v>9</v>
      </c>
      <c r="I31" s="26">
        <f>SUM(I16:I24)</f>
        <v>551.29999999999995</v>
      </c>
      <c r="J31" s="150">
        <f>SUM(J16:J30)</f>
        <v>9082664.8499999996</v>
      </c>
      <c r="K31" s="94"/>
      <c r="L31" s="94"/>
      <c r="M31" s="94"/>
    </row>
    <row r="32" spans="1:21" ht="27" customHeight="1" x14ac:dyDescent="0.25">
      <c r="A32" s="97" t="s">
        <v>62</v>
      </c>
      <c r="B32" s="295" t="s">
        <v>61</v>
      </c>
      <c r="C32" s="296"/>
      <c r="D32" s="100">
        <f>B31+E31+H31</f>
        <v>29</v>
      </c>
      <c r="E32" s="295" t="s">
        <v>63</v>
      </c>
      <c r="F32" s="297"/>
      <c r="G32" s="297"/>
      <c r="H32" s="297"/>
      <c r="I32" s="100"/>
      <c r="J32" s="151">
        <f>D31+G31+J31</f>
        <v>25702406.609999999</v>
      </c>
      <c r="K32" s="100"/>
      <c r="L32" s="100"/>
      <c r="M32" s="98"/>
    </row>
    <row r="33" spans="1:22" ht="27" customHeight="1" x14ac:dyDescent="0.25">
      <c r="A33" s="292" t="s">
        <v>5</v>
      </c>
      <c r="B33" s="349"/>
      <c r="C33" s="349"/>
      <c r="D33" s="349"/>
      <c r="E33" s="349"/>
      <c r="F33" s="349"/>
      <c r="G33" s="349"/>
      <c r="H33" s="349"/>
      <c r="I33" s="349"/>
      <c r="J33" s="349"/>
      <c r="K33" s="349"/>
      <c r="L33" s="349"/>
      <c r="M33" s="350"/>
    </row>
    <row r="34" spans="1:22" ht="27" customHeight="1" x14ac:dyDescent="0.25">
      <c r="A34" s="351" t="s">
        <v>46</v>
      </c>
      <c r="B34" s="182"/>
      <c r="C34" s="182"/>
      <c r="D34" s="201"/>
      <c r="E34" s="83">
        <v>12</v>
      </c>
      <c r="F34" s="110">
        <v>47.9</v>
      </c>
      <c r="G34" s="265">
        <v>1200000</v>
      </c>
      <c r="H34" s="132">
        <v>10</v>
      </c>
      <c r="I34" s="87">
        <v>65.400000000000006</v>
      </c>
      <c r="J34" s="387">
        <v>1295250</v>
      </c>
      <c r="K34" s="227">
        <v>54</v>
      </c>
      <c r="L34" s="227">
        <v>84.2</v>
      </c>
      <c r="M34" s="265">
        <v>2125000</v>
      </c>
    </row>
    <row r="35" spans="1:22" ht="21.75" customHeight="1" x14ac:dyDescent="0.25">
      <c r="A35" s="352"/>
      <c r="B35" s="110">
        <v>24</v>
      </c>
      <c r="C35" s="110">
        <v>33.1</v>
      </c>
      <c r="D35" s="265">
        <v>801970</v>
      </c>
      <c r="E35" s="110"/>
      <c r="F35" s="110"/>
      <c r="G35" s="386"/>
      <c r="H35" s="132">
        <v>15</v>
      </c>
      <c r="I35" s="87">
        <v>65.400000000000006</v>
      </c>
      <c r="J35" s="265">
        <v>1270500</v>
      </c>
      <c r="K35" s="223"/>
      <c r="L35" s="223"/>
      <c r="M35" s="223"/>
    </row>
    <row r="36" spans="1:22" ht="21" customHeight="1" x14ac:dyDescent="0.25">
      <c r="A36" s="352"/>
      <c r="B36" s="183"/>
      <c r="C36" s="183"/>
      <c r="D36" s="228"/>
      <c r="E36" s="83">
        <v>40</v>
      </c>
      <c r="F36" s="229">
        <v>49.6</v>
      </c>
      <c r="G36" s="265">
        <v>1194000</v>
      </c>
      <c r="H36" s="83">
        <v>20</v>
      </c>
      <c r="I36" s="110">
        <v>65.5</v>
      </c>
      <c r="J36" s="384">
        <v>1292223.3700000001</v>
      </c>
      <c r="K36" s="116"/>
      <c r="L36" s="115"/>
      <c r="M36" s="117"/>
    </row>
    <row r="37" spans="1:22" ht="22.5" customHeight="1" x14ac:dyDescent="0.25">
      <c r="A37" s="352"/>
      <c r="B37" s="223"/>
      <c r="C37" s="223"/>
      <c r="D37" s="223"/>
      <c r="E37" s="223"/>
      <c r="F37" s="223"/>
      <c r="G37" s="223"/>
      <c r="H37" s="83"/>
      <c r="I37" s="110"/>
      <c r="J37" s="386"/>
      <c r="K37" s="115"/>
      <c r="L37" s="115"/>
      <c r="M37" s="117"/>
    </row>
    <row r="38" spans="1:22" ht="20.25" customHeight="1" x14ac:dyDescent="0.25">
      <c r="A38" s="352"/>
      <c r="B38" s="110"/>
      <c r="C38" s="110"/>
      <c r="D38" s="138"/>
      <c r="E38" s="83"/>
      <c r="F38" s="110"/>
      <c r="G38" s="138"/>
      <c r="H38" s="83">
        <v>30</v>
      </c>
      <c r="I38" s="110">
        <v>64.900000000000006</v>
      </c>
      <c r="J38" s="265">
        <v>1394250</v>
      </c>
      <c r="K38" s="115"/>
      <c r="L38" s="115"/>
      <c r="M38" s="117"/>
    </row>
    <row r="39" spans="1:22" ht="20.25" customHeight="1" x14ac:dyDescent="0.25">
      <c r="A39" s="352"/>
      <c r="B39" s="110"/>
      <c r="C39" s="110"/>
      <c r="D39" s="138"/>
      <c r="E39" s="223"/>
      <c r="F39" s="223"/>
      <c r="G39" s="223"/>
      <c r="H39" s="83">
        <v>34</v>
      </c>
      <c r="I39" s="110">
        <v>64.8</v>
      </c>
      <c r="J39" s="265">
        <v>1493250</v>
      </c>
      <c r="K39" s="115"/>
      <c r="L39" s="115"/>
      <c r="M39" s="117"/>
      <c r="P39" s="133"/>
      <c r="U39" s="133"/>
    </row>
    <row r="40" spans="1:22" ht="20.25" customHeight="1" x14ac:dyDescent="0.25">
      <c r="A40" s="353"/>
      <c r="B40" s="110"/>
      <c r="C40" s="110"/>
      <c r="D40" s="138"/>
      <c r="E40" s="230"/>
      <c r="F40" s="223"/>
      <c r="G40" s="223"/>
      <c r="H40" s="83">
        <v>38</v>
      </c>
      <c r="I40" s="110">
        <v>64.8</v>
      </c>
      <c r="J40" s="386">
        <v>1235799.94</v>
      </c>
      <c r="K40" s="116"/>
      <c r="L40" s="115"/>
      <c r="M40" s="117"/>
      <c r="P40" s="133"/>
      <c r="U40" s="133"/>
    </row>
    <row r="41" spans="1:22" ht="27" customHeight="1" x14ac:dyDescent="0.25">
      <c r="A41" s="145" t="s">
        <v>25</v>
      </c>
      <c r="B41" s="164">
        <v>1</v>
      </c>
      <c r="C41" s="145">
        <f>SUM(C34:C39)</f>
        <v>33.1</v>
      </c>
      <c r="D41" s="146">
        <f>SUM(D34:D39)</f>
        <v>801970</v>
      </c>
      <c r="E41" s="161">
        <v>2</v>
      </c>
      <c r="F41" s="145">
        <f>SUM(F34:F39)</f>
        <v>97.5</v>
      </c>
      <c r="G41" s="146">
        <f>SUM(G34:G39)</f>
        <v>2394000</v>
      </c>
      <c r="H41" s="161">
        <v>6</v>
      </c>
      <c r="I41" s="157">
        <f>SUM(I34:I40)</f>
        <v>390.80000000000007</v>
      </c>
      <c r="J41" s="146">
        <f>SUM(J34:J40)</f>
        <v>7981273.3100000005</v>
      </c>
      <c r="K41" s="164">
        <v>1</v>
      </c>
      <c r="L41" s="164">
        <f>L34</f>
        <v>84.2</v>
      </c>
      <c r="M41" s="165">
        <f>M34</f>
        <v>2125000</v>
      </c>
    </row>
    <row r="42" spans="1:22" ht="27" customHeight="1" x14ac:dyDescent="0.25">
      <c r="A42" s="96" t="s">
        <v>62</v>
      </c>
      <c r="B42" s="295" t="s">
        <v>61</v>
      </c>
      <c r="C42" s="296"/>
      <c r="D42" s="143">
        <f>E41+H41+B41+K41</f>
        <v>10</v>
      </c>
      <c r="E42" s="295" t="s">
        <v>63</v>
      </c>
      <c r="F42" s="297"/>
      <c r="G42" s="297"/>
      <c r="H42" s="297"/>
      <c r="I42" s="143"/>
      <c r="J42" s="211">
        <f>G41+J41+D41+M41</f>
        <v>13302243.310000001</v>
      </c>
      <c r="K42" s="143"/>
      <c r="L42" s="143"/>
      <c r="M42" s="152"/>
      <c r="O42" s="128"/>
      <c r="P42" s="133"/>
      <c r="U42" s="133"/>
    </row>
    <row r="43" spans="1:22" ht="34.5" customHeight="1" x14ac:dyDescent="0.25">
      <c r="A43" s="337" t="s">
        <v>2</v>
      </c>
      <c r="B43" s="338"/>
      <c r="C43" s="338"/>
      <c r="D43" s="338"/>
      <c r="E43" s="338"/>
      <c r="F43" s="338"/>
      <c r="G43" s="338"/>
      <c r="H43" s="338"/>
      <c r="I43" s="338"/>
      <c r="J43" s="338"/>
      <c r="K43" s="338"/>
      <c r="L43" s="338"/>
      <c r="M43" s="339"/>
    </row>
    <row r="44" spans="1:22" ht="16.5" customHeight="1" x14ac:dyDescent="0.25">
      <c r="A44" s="340" t="s">
        <v>18</v>
      </c>
      <c r="B44" s="144"/>
      <c r="C44" s="144"/>
      <c r="D44" s="166"/>
      <c r="E44" s="110">
        <v>1</v>
      </c>
      <c r="F44" s="110">
        <v>46.2</v>
      </c>
      <c r="G44" s="388">
        <v>996000</v>
      </c>
      <c r="H44" s="110">
        <v>2</v>
      </c>
      <c r="I44" s="110">
        <v>57.5</v>
      </c>
      <c r="J44" s="386">
        <v>1633500</v>
      </c>
      <c r="K44" s="231"/>
      <c r="L44" s="155"/>
      <c r="M44" s="155"/>
    </row>
    <row r="45" spans="1:22" ht="21" customHeight="1" x14ac:dyDescent="0.25">
      <c r="A45" s="341"/>
      <c r="B45" s="127"/>
      <c r="C45" s="127"/>
      <c r="D45" s="110"/>
      <c r="E45" s="110">
        <v>4</v>
      </c>
      <c r="F45" s="110">
        <v>46.2</v>
      </c>
      <c r="G45" s="265">
        <v>984000</v>
      </c>
      <c r="H45" s="110">
        <v>14</v>
      </c>
      <c r="I45" s="110">
        <v>62.2</v>
      </c>
      <c r="J45" s="265">
        <v>1394250</v>
      </c>
      <c r="K45" s="232"/>
      <c r="L45" s="84"/>
      <c r="M45" s="84"/>
      <c r="O45" s="135"/>
      <c r="P45" s="136"/>
      <c r="Q45" s="136"/>
      <c r="R45" s="136"/>
      <c r="S45" s="137"/>
      <c r="T45" s="137"/>
      <c r="U45" s="137"/>
      <c r="V45" s="136"/>
    </row>
    <row r="46" spans="1:22" ht="19.5" customHeight="1" x14ac:dyDescent="0.25">
      <c r="A46" s="341"/>
      <c r="B46" s="65"/>
      <c r="C46" s="65"/>
      <c r="D46" s="110"/>
      <c r="E46" s="110">
        <v>9</v>
      </c>
      <c r="F46" s="110">
        <v>48.4</v>
      </c>
      <c r="G46" s="388">
        <v>1110000</v>
      </c>
      <c r="H46" s="223"/>
      <c r="I46" s="223"/>
      <c r="J46" s="223"/>
      <c r="K46" s="232" t="s">
        <v>3</v>
      </c>
      <c r="L46" s="84" t="s">
        <v>3</v>
      </c>
      <c r="M46" s="84" t="s">
        <v>3</v>
      </c>
      <c r="O46" s="136"/>
      <c r="P46" s="136"/>
      <c r="Q46" s="136"/>
      <c r="R46" s="136"/>
      <c r="S46" s="136"/>
      <c r="T46" s="136"/>
      <c r="U46" s="136"/>
      <c r="V46" s="136"/>
    </row>
    <row r="47" spans="1:22" ht="23.25" customHeight="1" x14ac:dyDescent="0.25">
      <c r="A47" s="341"/>
      <c r="B47" s="65"/>
      <c r="C47" s="65"/>
      <c r="D47" s="110"/>
      <c r="E47" s="110">
        <v>12</v>
      </c>
      <c r="F47" s="110">
        <v>48.4</v>
      </c>
      <c r="G47" s="265">
        <v>1200000</v>
      </c>
      <c r="H47" s="223"/>
      <c r="I47" s="223"/>
      <c r="J47" s="223"/>
      <c r="K47" s="232" t="s">
        <v>3</v>
      </c>
      <c r="L47" s="84" t="s">
        <v>3</v>
      </c>
      <c r="M47" s="84" t="s">
        <v>3</v>
      </c>
      <c r="O47" s="128"/>
    </row>
    <row r="48" spans="1:22" ht="24" customHeight="1" x14ac:dyDescent="0.25">
      <c r="A48" s="342"/>
      <c r="B48" s="65"/>
      <c r="C48" s="65"/>
      <c r="D48" s="110"/>
      <c r="E48" s="110">
        <v>18</v>
      </c>
      <c r="F48" s="110">
        <v>44.9</v>
      </c>
      <c r="G48" s="265">
        <v>899000</v>
      </c>
      <c r="H48" s="223"/>
      <c r="I48" s="223"/>
      <c r="J48" s="223"/>
      <c r="K48" s="232" t="s">
        <v>3</v>
      </c>
      <c r="L48" s="84" t="s">
        <v>3</v>
      </c>
      <c r="M48" s="84" t="s">
        <v>3</v>
      </c>
    </row>
    <row r="49" spans="1:15" ht="20.25" customHeight="1" x14ac:dyDescent="0.3">
      <c r="A49" s="92" t="s">
        <v>25</v>
      </c>
      <c r="B49" s="26"/>
      <c r="C49" s="26"/>
      <c r="D49" s="27"/>
      <c r="E49" s="92">
        <v>5</v>
      </c>
      <c r="F49" s="26">
        <f>SUM(F44:F48)</f>
        <v>234.10000000000002</v>
      </c>
      <c r="G49" s="27">
        <f>SUM(G44:G48)</f>
        <v>5189000</v>
      </c>
      <c r="H49" s="92">
        <v>2</v>
      </c>
      <c r="I49" s="26">
        <f>SUM(I44:I45)</f>
        <v>119.7</v>
      </c>
      <c r="J49" s="27">
        <f>SUM(J44:J45)</f>
        <v>3027750</v>
      </c>
      <c r="K49" s="204"/>
      <c r="L49" s="93"/>
      <c r="M49" s="93"/>
    </row>
    <row r="50" spans="1:15" ht="25.5" customHeight="1" x14ac:dyDescent="0.25">
      <c r="A50" s="97" t="s">
        <v>62</v>
      </c>
      <c r="B50" s="295" t="s">
        <v>61</v>
      </c>
      <c r="C50" s="296"/>
      <c r="D50" s="100">
        <f>B49+E49+H49</f>
        <v>7</v>
      </c>
      <c r="E50" s="295" t="s">
        <v>63</v>
      </c>
      <c r="F50" s="297"/>
      <c r="G50" s="297"/>
      <c r="H50" s="297"/>
      <c r="I50" s="100"/>
      <c r="J50" s="151">
        <f>D49+G49+J49</f>
        <v>8216750</v>
      </c>
      <c r="K50" s="100"/>
      <c r="L50" s="100"/>
      <c r="M50" s="98"/>
      <c r="O50" s="99"/>
    </row>
    <row r="51" spans="1:15" ht="25.5" customHeight="1" x14ac:dyDescent="0.25">
      <c r="A51" s="301" t="s">
        <v>44</v>
      </c>
      <c r="B51" s="110">
        <v>1</v>
      </c>
      <c r="C51" s="110">
        <v>36.1</v>
      </c>
      <c r="D51" s="389">
        <v>806000</v>
      </c>
      <c r="E51" s="87">
        <v>19</v>
      </c>
      <c r="F51" s="87">
        <v>48.6</v>
      </c>
      <c r="G51" s="265">
        <v>1038000</v>
      </c>
      <c r="H51" s="87">
        <v>8</v>
      </c>
      <c r="I51" s="87">
        <v>64.900000000000006</v>
      </c>
      <c r="J51" s="265">
        <v>1242039.94</v>
      </c>
      <c r="K51" s="115"/>
      <c r="L51" s="115"/>
      <c r="M51" s="117"/>
    </row>
    <row r="52" spans="1:15" ht="25.5" customHeight="1" x14ac:dyDescent="0.25">
      <c r="A52" s="343"/>
      <c r="B52" s="115"/>
      <c r="C52" s="15"/>
      <c r="D52" s="115"/>
      <c r="E52" s="110">
        <v>27</v>
      </c>
      <c r="F52" s="110">
        <v>52.9</v>
      </c>
      <c r="G52" s="387">
        <v>1200000</v>
      </c>
      <c r="H52" s="110">
        <v>9</v>
      </c>
      <c r="I52" s="110">
        <v>64.7</v>
      </c>
      <c r="J52" s="265">
        <v>1354464.5</v>
      </c>
      <c r="K52" s="115"/>
      <c r="L52" s="115"/>
      <c r="M52" s="117"/>
    </row>
    <row r="53" spans="1:15" ht="25.5" customHeight="1" x14ac:dyDescent="0.25">
      <c r="A53" s="343"/>
      <c r="B53" s="115"/>
      <c r="C53" s="15"/>
      <c r="D53" s="115"/>
      <c r="E53" s="87">
        <v>26</v>
      </c>
      <c r="F53" s="87">
        <v>47.7</v>
      </c>
      <c r="G53" s="265">
        <v>1140000</v>
      </c>
      <c r="H53" s="110">
        <v>25</v>
      </c>
      <c r="I53" s="110">
        <v>64.900000000000006</v>
      </c>
      <c r="J53" s="387">
        <v>1351926.04</v>
      </c>
      <c r="K53" s="115"/>
      <c r="L53" s="115"/>
      <c r="M53" s="117"/>
    </row>
    <row r="54" spans="1:15" ht="25.5" customHeight="1" x14ac:dyDescent="0.25">
      <c r="A54" s="342"/>
      <c r="B54" s="115"/>
      <c r="C54" s="15"/>
      <c r="D54" s="115"/>
      <c r="E54" s="223"/>
      <c r="F54" s="223"/>
      <c r="G54" s="223"/>
      <c r="H54" s="110">
        <v>29</v>
      </c>
      <c r="I54" s="110">
        <v>65</v>
      </c>
      <c r="J54" s="265">
        <v>1394250</v>
      </c>
      <c r="K54" s="116"/>
      <c r="L54" s="115"/>
      <c r="M54" s="117"/>
    </row>
    <row r="55" spans="1:15" ht="25.5" customHeight="1" x14ac:dyDescent="0.3">
      <c r="A55" s="111" t="s">
        <v>25</v>
      </c>
      <c r="B55" s="26">
        <v>1</v>
      </c>
      <c r="C55" s="26">
        <f>C51</f>
        <v>36.1</v>
      </c>
      <c r="D55" s="27">
        <f>D51</f>
        <v>806000</v>
      </c>
      <c r="E55" s="111">
        <v>3</v>
      </c>
      <c r="F55" s="26">
        <f>SUM(F51:F53)</f>
        <v>149.19999999999999</v>
      </c>
      <c r="G55" s="27">
        <f>SUM(G51:G53)</f>
        <v>3378000</v>
      </c>
      <c r="H55" s="111">
        <v>4</v>
      </c>
      <c r="I55" s="26">
        <f>SUM(I51:I54)</f>
        <v>259.5</v>
      </c>
      <c r="J55" s="27">
        <f>SUM(J51:J54)</f>
        <v>5342680.4800000004</v>
      </c>
      <c r="K55" s="93"/>
      <c r="L55" s="93"/>
      <c r="M55" s="93"/>
    </row>
    <row r="56" spans="1:15" ht="25.5" customHeight="1" x14ac:dyDescent="0.25">
      <c r="A56" s="118" t="s">
        <v>69</v>
      </c>
      <c r="B56" s="295" t="s">
        <v>61</v>
      </c>
      <c r="C56" s="296"/>
      <c r="D56" s="26">
        <f>B55+E55+H55</f>
        <v>8</v>
      </c>
      <c r="E56" s="295" t="s">
        <v>63</v>
      </c>
      <c r="F56" s="297"/>
      <c r="G56" s="297"/>
      <c r="H56" s="297"/>
      <c r="I56" s="26"/>
      <c r="J56" s="150">
        <f>D55+G55+J55</f>
        <v>9526680.4800000004</v>
      </c>
      <c r="K56" s="26"/>
      <c r="L56" s="26"/>
      <c r="M56" s="119"/>
    </row>
    <row r="57" spans="1:15" ht="25.5" customHeight="1" x14ac:dyDescent="0.25">
      <c r="A57" s="298" t="s">
        <v>6</v>
      </c>
      <c r="B57" s="299"/>
      <c r="C57" s="299"/>
      <c r="D57" s="299"/>
      <c r="E57" s="299"/>
      <c r="F57" s="299"/>
      <c r="G57" s="299"/>
      <c r="H57" s="299"/>
      <c r="I57" s="299"/>
      <c r="J57" s="299"/>
      <c r="K57" s="299"/>
      <c r="L57" s="299"/>
      <c r="M57" s="300"/>
    </row>
    <row r="58" spans="1:15" ht="26.25" customHeight="1" x14ac:dyDescent="0.25">
      <c r="A58" s="301" t="s">
        <v>26</v>
      </c>
      <c r="B58" s="132">
        <v>3</v>
      </c>
      <c r="C58" s="87">
        <v>36.299999999999997</v>
      </c>
      <c r="D58" s="154">
        <v>802965</v>
      </c>
      <c r="E58" s="87">
        <v>14</v>
      </c>
      <c r="F58" s="87">
        <v>46.8</v>
      </c>
      <c r="G58" s="265">
        <v>1002000</v>
      </c>
      <c r="H58" s="87">
        <v>4</v>
      </c>
      <c r="I58" s="87">
        <v>68</v>
      </c>
      <c r="J58" s="265">
        <v>1325083</v>
      </c>
      <c r="K58" s="115"/>
      <c r="L58" s="115"/>
      <c r="M58" s="117"/>
    </row>
    <row r="59" spans="1:15" ht="30" customHeight="1" x14ac:dyDescent="0.25">
      <c r="A59" s="341"/>
      <c r="B59" s="87">
        <v>11</v>
      </c>
      <c r="C59" s="87">
        <v>34.4</v>
      </c>
      <c r="D59" s="138">
        <v>802965</v>
      </c>
      <c r="E59" s="87">
        <v>51</v>
      </c>
      <c r="F59" s="87">
        <v>47.1</v>
      </c>
      <c r="G59" s="386">
        <v>1200000</v>
      </c>
      <c r="H59" s="87">
        <v>8</v>
      </c>
      <c r="I59" s="87">
        <v>68</v>
      </c>
      <c r="J59" s="386">
        <v>934014.21</v>
      </c>
      <c r="K59" s="115"/>
      <c r="L59" s="115"/>
      <c r="M59" s="117"/>
    </row>
    <row r="60" spans="1:15" ht="30" customHeight="1" x14ac:dyDescent="0.25">
      <c r="A60" s="184"/>
      <c r="B60" s="223"/>
      <c r="C60" s="223"/>
      <c r="D60" s="223"/>
      <c r="E60" s="87">
        <v>55</v>
      </c>
      <c r="F60" s="87">
        <v>47.1</v>
      </c>
      <c r="G60" s="265">
        <v>996000</v>
      </c>
      <c r="H60" s="185"/>
      <c r="I60" s="182"/>
      <c r="J60" s="233"/>
      <c r="K60" s="115"/>
      <c r="L60" s="115"/>
      <c r="M60" s="117"/>
    </row>
    <row r="61" spans="1:15" ht="30" customHeight="1" x14ac:dyDescent="0.25">
      <c r="A61" s="184"/>
      <c r="B61" s="223"/>
      <c r="C61" s="223"/>
      <c r="D61" s="223"/>
      <c r="E61" s="87">
        <v>6</v>
      </c>
      <c r="F61" s="87">
        <v>46.8</v>
      </c>
      <c r="G61" s="265">
        <v>948000</v>
      </c>
      <c r="H61" s="185"/>
      <c r="I61" s="182"/>
      <c r="J61" s="233"/>
      <c r="K61" s="115"/>
      <c r="L61" s="115"/>
      <c r="M61" s="117"/>
    </row>
    <row r="62" spans="1:15" ht="30" customHeight="1" x14ac:dyDescent="0.25">
      <c r="A62" s="184"/>
      <c r="B62" s="223"/>
      <c r="C62" s="223"/>
      <c r="D62" s="223"/>
      <c r="E62" s="87">
        <v>10</v>
      </c>
      <c r="F62" s="87">
        <v>46.8</v>
      </c>
      <c r="G62" s="216">
        <v>1200000</v>
      </c>
      <c r="H62" s="185"/>
      <c r="I62" s="182"/>
      <c r="J62" s="233"/>
      <c r="K62" s="199"/>
      <c r="L62" s="115"/>
      <c r="M62" s="117"/>
    </row>
    <row r="63" spans="1:15" ht="21" customHeight="1" x14ac:dyDescent="0.3">
      <c r="A63" s="111" t="s">
        <v>25</v>
      </c>
      <c r="B63" s="26">
        <v>2</v>
      </c>
      <c r="C63" s="90">
        <f>C58+C59</f>
        <v>70.699999999999989</v>
      </c>
      <c r="D63" s="27">
        <f>D58+D59</f>
        <v>1605930</v>
      </c>
      <c r="E63" s="111">
        <v>5</v>
      </c>
      <c r="F63" s="90">
        <f>SUM(F58:F62)</f>
        <v>234.60000000000002</v>
      </c>
      <c r="G63" s="27">
        <f>SUM(G58:G62)</f>
        <v>5346000</v>
      </c>
      <c r="H63" s="111">
        <v>2</v>
      </c>
      <c r="I63" s="90">
        <v>136</v>
      </c>
      <c r="J63" s="150">
        <v>2259097.21</v>
      </c>
      <c r="K63" s="93"/>
      <c r="L63" s="93"/>
      <c r="M63" s="93"/>
      <c r="O63" s="133"/>
    </row>
    <row r="64" spans="1:15" ht="21" customHeight="1" x14ac:dyDescent="0.25">
      <c r="A64" s="118" t="s">
        <v>69</v>
      </c>
      <c r="B64" s="295" t="s">
        <v>61</v>
      </c>
      <c r="C64" s="296"/>
      <c r="D64" s="26">
        <v>9</v>
      </c>
      <c r="E64" s="295" t="s">
        <v>63</v>
      </c>
      <c r="F64" s="297"/>
      <c r="G64" s="297"/>
      <c r="H64" s="297"/>
      <c r="I64" s="26"/>
      <c r="J64" s="150">
        <f>D63+G63+J63</f>
        <v>9211027.2100000009</v>
      </c>
      <c r="K64" s="26"/>
      <c r="L64" s="26"/>
      <c r="M64" s="119"/>
    </row>
    <row r="65" spans="1:20" ht="21" customHeight="1" x14ac:dyDescent="0.25">
      <c r="A65" s="298" t="s">
        <v>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299"/>
      <c r="M65" s="300"/>
    </row>
    <row r="66" spans="1:20" ht="45" customHeight="1" x14ac:dyDescent="0.25">
      <c r="A66" s="301" t="s">
        <v>48</v>
      </c>
      <c r="B66" s="115"/>
      <c r="C66" s="15"/>
      <c r="D66" s="115"/>
      <c r="E66" s="110">
        <v>2</v>
      </c>
      <c r="F66" s="110">
        <v>46.5</v>
      </c>
      <c r="G66" s="138">
        <v>1182000</v>
      </c>
      <c r="H66" s="210"/>
      <c r="I66" s="115"/>
      <c r="J66" s="199"/>
      <c r="K66" s="115"/>
      <c r="L66" s="115"/>
      <c r="M66" s="117"/>
    </row>
    <row r="67" spans="1:20" ht="21" customHeight="1" x14ac:dyDescent="0.25">
      <c r="A67" s="302"/>
      <c r="B67" s="115"/>
      <c r="C67" s="15"/>
      <c r="D67" s="115"/>
      <c r="E67" s="110">
        <v>6</v>
      </c>
      <c r="F67" s="110">
        <v>46.6</v>
      </c>
      <c r="G67" s="138">
        <v>1194000</v>
      </c>
      <c r="H67" s="210"/>
      <c r="I67" s="115"/>
      <c r="J67" s="199"/>
      <c r="K67" s="115"/>
      <c r="L67" s="115"/>
      <c r="M67" s="117"/>
    </row>
    <row r="68" spans="1:20" ht="21" customHeight="1" x14ac:dyDescent="0.25">
      <c r="A68" s="302"/>
      <c r="B68" s="115"/>
      <c r="C68" s="15"/>
      <c r="D68" s="115"/>
      <c r="E68" s="110">
        <v>7</v>
      </c>
      <c r="F68" s="110">
        <v>51.7</v>
      </c>
      <c r="G68" s="138">
        <v>1200000</v>
      </c>
      <c r="H68" s="210"/>
      <c r="I68" s="115"/>
      <c r="J68" s="199"/>
      <c r="K68" s="115"/>
      <c r="L68" s="115"/>
      <c r="M68" s="117"/>
    </row>
    <row r="69" spans="1:20" ht="21" customHeight="1" x14ac:dyDescent="0.25">
      <c r="A69" s="302"/>
      <c r="B69" s="115"/>
      <c r="C69" s="15"/>
      <c r="D69" s="115"/>
      <c r="E69" s="110">
        <v>10</v>
      </c>
      <c r="F69" s="110">
        <v>46.6</v>
      </c>
      <c r="G69" s="138">
        <v>1194000</v>
      </c>
      <c r="H69" s="210"/>
      <c r="I69" s="115"/>
      <c r="J69" s="199"/>
      <c r="K69" s="115"/>
      <c r="L69" s="115"/>
      <c r="M69" s="117"/>
    </row>
    <row r="70" spans="1:20" ht="21" customHeight="1" x14ac:dyDescent="0.25">
      <c r="A70" s="302"/>
      <c r="B70" s="115"/>
      <c r="C70" s="15"/>
      <c r="D70" s="115"/>
      <c r="E70" s="87">
        <v>22</v>
      </c>
      <c r="F70" s="87">
        <v>47.1</v>
      </c>
      <c r="G70" s="216">
        <v>1194000</v>
      </c>
      <c r="H70" s="210"/>
      <c r="I70" s="115"/>
      <c r="J70" s="199"/>
      <c r="K70" s="115"/>
      <c r="L70" s="115"/>
      <c r="M70" s="117"/>
    </row>
    <row r="71" spans="1:20" ht="21" customHeight="1" x14ac:dyDescent="0.25">
      <c r="A71" s="303"/>
      <c r="B71" s="115"/>
      <c r="C71" s="15"/>
      <c r="D71" s="115"/>
      <c r="E71" s="87">
        <v>42</v>
      </c>
      <c r="F71" s="87">
        <v>51.8</v>
      </c>
      <c r="G71" s="216">
        <v>1200000</v>
      </c>
      <c r="H71" s="210"/>
      <c r="I71" s="115"/>
      <c r="J71" s="199"/>
      <c r="K71" s="115"/>
      <c r="L71" s="115"/>
      <c r="M71" s="117"/>
    </row>
    <row r="72" spans="1:20" ht="21" customHeight="1" x14ac:dyDescent="0.25">
      <c r="A72" s="207"/>
      <c r="B72" s="115"/>
      <c r="C72" s="15"/>
      <c r="D72" s="115"/>
      <c r="E72" s="110">
        <v>34</v>
      </c>
      <c r="F72" s="110">
        <v>47.5</v>
      </c>
      <c r="G72" s="138">
        <v>1194000</v>
      </c>
      <c r="H72" s="234"/>
      <c r="I72" s="115"/>
      <c r="J72" s="199"/>
      <c r="K72" s="115"/>
      <c r="L72" s="115"/>
      <c r="M72" s="117"/>
    </row>
    <row r="73" spans="1:20" ht="21" customHeight="1" x14ac:dyDescent="0.25">
      <c r="A73" s="207"/>
      <c r="B73" s="115"/>
      <c r="C73" s="15"/>
      <c r="D73" s="115"/>
      <c r="E73" s="87"/>
      <c r="F73" s="87"/>
      <c r="G73" s="216"/>
      <c r="H73" s="208"/>
      <c r="I73" s="115"/>
      <c r="J73" s="199"/>
      <c r="K73" s="115"/>
      <c r="L73" s="115"/>
      <c r="M73" s="117"/>
    </row>
    <row r="74" spans="1:20" ht="21" customHeight="1" x14ac:dyDescent="0.3">
      <c r="A74" s="111" t="s">
        <v>25</v>
      </c>
      <c r="B74" s="26">
        <v>0</v>
      </c>
      <c r="C74" s="90">
        <f>C67+C68</f>
        <v>0</v>
      </c>
      <c r="D74" s="27">
        <f>D67+D68</f>
        <v>0</v>
      </c>
      <c r="E74" s="111">
        <v>7</v>
      </c>
      <c r="F74" s="90">
        <f>SUM(F66:F73)</f>
        <v>337.8</v>
      </c>
      <c r="G74" s="27">
        <f>SUM(G66:G73)</f>
        <v>8358000</v>
      </c>
      <c r="H74" s="111">
        <v>0</v>
      </c>
      <c r="I74" s="90">
        <f>I67</f>
        <v>0</v>
      </c>
      <c r="J74" s="150">
        <f>J67</f>
        <v>0</v>
      </c>
      <c r="K74" s="93"/>
      <c r="L74" s="93"/>
      <c r="M74" s="93"/>
    </row>
    <row r="75" spans="1:20" ht="34.5" customHeight="1" x14ac:dyDescent="0.25">
      <c r="A75" s="118" t="s">
        <v>69</v>
      </c>
      <c r="B75" s="295" t="s">
        <v>61</v>
      </c>
      <c r="C75" s="296"/>
      <c r="D75" s="26">
        <f>B74+E74+H74</f>
        <v>7</v>
      </c>
      <c r="E75" s="295" t="s">
        <v>63</v>
      </c>
      <c r="F75" s="297"/>
      <c r="G75" s="297"/>
      <c r="H75" s="297"/>
      <c r="I75" s="26"/>
      <c r="J75" s="150">
        <f>D74+G74+J74</f>
        <v>8358000</v>
      </c>
      <c r="K75" s="150"/>
      <c r="L75" s="26"/>
      <c r="M75" s="119"/>
    </row>
    <row r="76" spans="1:20" s="14" customFormat="1" ht="21" customHeight="1" x14ac:dyDescent="0.25">
      <c r="A76" s="103" t="s">
        <v>71</v>
      </c>
      <c r="B76" s="306" t="s">
        <v>61</v>
      </c>
      <c r="C76" s="307"/>
      <c r="D76" s="104">
        <f>D32+D42+D50+D56+D64+D75</f>
        <v>70</v>
      </c>
      <c r="E76" s="306" t="s">
        <v>63</v>
      </c>
      <c r="F76" s="308"/>
      <c r="G76" s="308"/>
      <c r="H76" s="308"/>
      <c r="I76" s="104"/>
      <c r="J76" s="176">
        <f>J32+J42+J50+J56+J64+J75</f>
        <v>74317107.610000014</v>
      </c>
      <c r="K76" s="104"/>
      <c r="L76" s="104"/>
      <c r="M76" s="106"/>
      <c r="N76" s="220">
        <f>J76+'Приложение 3'!J35</f>
        <v>89076507.610000014</v>
      </c>
      <c r="O76" s="220"/>
      <c r="P76" s="173"/>
    </row>
    <row r="77" spans="1:20" ht="28.5" customHeight="1" x14ac:dyDescent="0.3">
      <c r="A77" s="292" t="s">
        <v>50</v>
      </c>
      <c r="B77" s="304"/>
      <c r="C77" s="304"/>
      <c r="D77" s="304"/>
      <c r="E77" s="304"/>
      <c r="F77" s="304"/>
      <c r="G77" s="304"/>
      <c r="H77" s="304"/>
      <c r="I77" s="304"/>
      <c r="J77" s="304"/>
      <c r="K77" s="304"/>
      <c r="L77" s="304"/>
      <c r="M77" s="305"/>
      <c r="N77" s="24"/>
      <c r="O77" s="24"/>
      <c r="P77" s="24"/>
      <c r="Q77" s="24"/>
      <c r="R77" s="24"/>
      <c r="S77" s="24"/>
      <c r="T77" s="21"/>
    </row>
    <row r="78" spans="1:20" ht="28.5" customHeight="1" x14ac:dyDescent="0.25">
      <c r="A78" s="292" t="s">
        <v>5</v>
      </c>
      <c r="B78" s="293"/>
      <c r="C78" s="293"/>
      <c r="D78" s="293"/>
      <c r="E78" s="293"/>
      <c r="F78" s="293"/>
      <c r="G78" s="293"/>
      <c r="H78" s="293"/>
      <c r="I78" s="293"/>
      <c r="J78" s="293"/>
      <c r="K78" s="293"/>
      <c r="L78" s="293"/>
      <c r="M78" s="294"/>
      <c r="N78" s="24"/>
      <c r="O78" s="24"/>
      <c r="P78" s="24"/>
      <c r="Q78" s="24"/>
      <c r="R78" s="24"/>
      <c r="S78" s="24"/>
      <c r="T78" s="21"/>
    </row>
    <row r="79" spans="1:20" ht="46.5" customHeight="1" x14ac:dyDescent="0.3">
      <c r="A79" s="205" t="s">
        <v>21</v>
      </c>
      <c r="B79" s="87">
        <v>8</v>
      </c>
      <c r="C79" s="87">
        <v>33.1</v>
      </c>
      <c r="D79" s="257">
        <v>819000</v>
      </c>
      <c r="E79" s="200"/>
      <c r="F79" s="200"/>
      <c r="G79" s="200"/>
      <c r="H79" s="182"/>
      <c r="I79" s="182"/>
      <c r="J79" s="177"/>
      <c r="K79" s="200"/>
      <c r="L79" s="200"/>
      <c r="M79" s="200"/>
      <c r="N79" s="24" t="s">
        <v>81</v>
      </c>
      <c r="O79" s="24"/>
      <c r="P79" s="24"/>
      <c r="Q79" s="24"/>
      <c r="R79" s="24"/>
      <c r="S79" s="24"/>
      <c r="T79" s="21"/>
    </row>
    <row r="80" spans="1:20" ht="30" customHeight="1" x14ac:dyDescent="0.3">
      <c r="A80" s="111" t="s">
        <v>25</v>
      </c>
      <c r="B80" s="26">
        <v>1</v>
      </c>
      <c r="C80" s="26">
        <f>C79</f>
        <v>33.1</v>
      </c>
      <c r="D80" s="27">
        <f>D79</f>
        <v>819000</v>
      </c>
      <c r="E80" s="111">
        <v>0</v>
      </c>
      <c r="F80" s="26">
        <f>SUM(F76:F78)</f>
        <v>0</v>
      </c>
      <c r="G80" s="27">
        <f>SUM(G76:G78)</f>
        <v>0</v>
      </c>
      <c r="H80" s="111">
        <v>0</v>
      </c>
      <c r="I80" s="26">
        <f>I79</f>
        <v>0</v>
      </c>
      <c r="J80" s="27">
        <f>J79</f>
        <v>0</v>
      </c>
      <c r="K80" s="93"/>
      <c r="L80" s="93"/>
      <c r="M80" s="93"/>
      <c r="N80" s="24"/>
      <c r="O80" s="24"/>
      <c r="P80" s="24"/>
      <c r="Q80" s="24"/>
      <c r="R80" s="24"/>
      <c r="S80" s="24"/>
      <c r="T80" s="21"/>
    </row>
    <row r="81" spans="1:20" ht="30" customHeight="1" x14ac:dyDescent="0.25">
      <c r="A81" s="118" t="s">
        <v>69</v>
      </c>
      <c r="B81" s="295" t="s">
        <v>61</v>
      </c>
      <c r="C81" s="296"/>
      <c r="D81" s="26">
        <v>1</v>
      </c>
      <c r="E81" s="295" t="s">
        <v>63</v>
      </c>
      <c r="F81" s="297"/>
      <c r="G81" s="297"/>
      <c r="H81" s="297"/>
      <c r="I81" s="26"/>
      <c r="J81" s="27">
        <f>D80+G80+J80</f>
        <v>819000</v>
      </c>
      <c r="K81" s="26"/>
      <c r="L81" s="26"/>
      <c r="M81" s="119"/>
      <c r="N81" s="24"/>
      <c r="O81" s="24"/>
      <c r="P81" s="24"/>
      <c r="Q81" s="24"/>
      <c r="R81" s="24"/>
      <c r="S81" s="24"/>
      <c r="T81" s="21"/>
    </row>
    <row r="82" spans="1:20" ht="21.75" customHeight="1" x14ac:dyDescent="0.25">
      <c r="A82" s="298" t="s">
        <v>6</v>
      </c>
      <c r="B82" s="311"/>
      <c r="C82" s="311"/>
      <c r="D82" s="311"/>
      <c r="E82" s="311"/>
      <c r="F82" s="311"/>
      <c r="G82" s="311"/>
      <c r="H82" s="311"/>
      <c r="I82" s="311"/>
      <c r="J82" s="311"/>
      <c r="K82" s="311"/>
      <c r="L82" s="311"/>
      <c r="M82" s="312"/>
      <c r="N82" s="30"/>
      <c r="O82" s="179"/>
      <c r="P82" s="30"/>
      <c r="Q82" s="30"/>
      <c r="R82" s="30"/>
      <c r="S82" s="30"/>
    </row>
    <row r="83" spans="1:20" ht="17.25" customHeight="1" x14ac:dyDescent="0.25">
      <c r="A83" s="313" t="s">
        <v>26</v>
      </c>
      <c r="B83" s="87">
        <v>7</v>
      </c>
      <c r="C83" s="87">
        <v>34.200000000000003</v>
      </c>
      <c r="D83" s="258">
        <v>840000</v>
      </c>
      <c r="E83" s="87"/>
      <c r="F83" s="87"/>
      <c r="G83" s="12"/>
      <c r="H83" s="178">
        <v>29</v>
      </c>
      <c r="I83" s="70">
        <v>69</v>
      </c>
      <c r="J83" s="259">
        <v>1965125</v>
      </c>
      <c r="K83" s="115"/>
      <c r="L83" s="115"/>
      <c r="M83" s="115"/>
      <c r="N83" s="30"/>
      <c r="O83" s="30"/>
      <c r="P83" s="30"/>
      <c r="Q83" s="30"/>
      <c r="R83" s="30"/>
      <c r="S83" s="30"/>
    </row>
    <row r="84" spans="1:20" ht="17.25" customHeight="1" x14ac:dyDescent="0.25">
      <c r="A84" s="313"/>
      <c r="B84" s="87">
        <v>19</v>
      </c>
      <c r="C84" s="87">
        <v>34.5</v>
      </c>
      <c r="D84" s="258">
        <v>840000</v>
      </c>
      <c r="E84" s="87"/>
      <c r="F84" s="87"/>
      <c r="G84" s="12"/>
      <c r="H84" s="178">
        <v>32</v>
      </c>
      <c r="I84" s="70">
        <v>67.599999999999994</v>
      </c>
      <c r="J84" s="259">
        <v>1690000</v>
      </c>
      <c r="K84" s="115"/>
      <c r="L84" s="115"/>
      <c r="M84" s="115"/>
      <c r="N84" s="30"/>
      <c r="O84" s="30"/>
      <c r="P84" s="30"/>
      <c r="Q84" s="30"/>
      <c r="R84" s="30"/>
      <c r="S84" s="30"/>
    </row>
    <row r="85" spans="1:20" ht="15.75" customHeight="1" x14ac:dyDescent="0.25">
      <c r="A85" s="313"/>
      <c r="B85" s="87">
        <v>35</v>
      </c>
      <c r="C85" s="87">
        <v>33.700000000000003</v>
      </c>
      <c r="D85" s="258">
        <v>819000</v>
      </c>
      <c r="E85" s="8"/>
      <c r="F85" s="8"/>
      <c r="G85" s="8"/>
      <c r="H85" s="87">
        <v>48</v>
      </c>
      <c r="I85" s="87">
        <v>68.7</v>
      </c>
      <c r="J85" s="259">
        <v>713927.22</v>
      </c>
      <c r="K85" s="88"/>
      <c r="L85" s="88"/>
      <c r="M85" s="88"/>
      <c r="N85" s="22"/>
      <c r="O85" s="22"/>
      <c r="P85" s="22"/>
      <c r="Q85" s="31"/>
      <c r="R85" s="31"/>
      <c r="S85" s="31"/>
    </row>
    <row r="86" spans="1:20" ht="15" customHeight="1" x14ac:dyDescent="0.25">
      <c r="A86" s="313"/>
      <c r="B86" s="87">
        <v>42</v>
      </c>
      <c r="C86" s="87">
        <v>34.1</v>
      </c>
      <c r="D86" s="258">
        <v>827400</v>
      </c>
      <c r="E86" s="8"/>
      <c r="F86" s="8"/>
      <c r="G86" s="8"/>
      <c r="H86" s="87">
        <v>49</v>
      </c>
      <c r="I86" s="87">
        <v>67.599999999999994</v>
      </c>
      <c r="J86" s="259">
        <v>1690000</v>
      </c>
      <c r="K86" s="88"/>
      <c r="L86" s="88"/>
      <c r="M86" s="88"/>
      <c r="N86" s="22"/>
      <c r="O86" s="22"/>
      <c r="P86" s="22"/>
      <c r="Q86" s="31"/>
      <c r="R86" s="31"/>
      <c r="S86" s="31"/>
    </row>
    <row r="87" spans="1:20" ht="15.75" customHeight="1" x14ac:dyDescent="0.25">
      <c r="A87" s="313"/>
      <c r="B87" s="87">
        <v>50</v>
      </c>
      <c r="C87" s="87">
        <v>34.1</v>
      </c>
      <c r="D87" s="258">
        <v>831600</v>
      </c>
      <c r="E87" s="8"/>
      <c r="F87" s="8"/>
      <c r="G87" s="8"/>
      <c r="H87" s="87">
        <v>52</v>
      </c>
      <c r="I87" s="87">
        <v>68.5</v>
      </c>
      <c r="J87" s="259">
        <v>1641119.82</v>
      </c>
      <c r="K87" s="88"/>
      <c r="L87" s="88"/>
      <c r="M87" s="88"/>
      <c r="N87" s="22"/>
      <c r="O87" s="22"/>
      <c r="P87" s="22"/>
      <c r="Q87" s="31"/>
      <c r="R87" s="31"/>
      <c r="S87" s="31"/>
    </row>
    <row r="88" spans="1:20" ht="15.75" customHeight="1" x14ac:dyDescent="0.25">
      <c r="A88" s="313"/>
      <c r="B88" s="87">
        <v>58</v>
      </c>
      <c r="C88" s="87">
        <v>33.799999999999997</v>
      </c>
      <c r="D88" s="258">
        <v>840000</v>
      </c>
      <c r="E88" s="8"/>
      <c r="F88" s="8"/>
      <c r="G88" s="8"/>
      <c r="H88" s="87">
        <v>53</v>
      </c>
      <c r="I88" s="87">
        <v>67.599999999999994</v>
      </c>
      <c r="J88" s="259">
        <v>1777070</v>
      </c>
      <c r="K88" s="88"/>
      <c r="L88" s="88"/>
      <c r="M88" s="88"/>
      <c r="N88" s="35">
        <f>D80+D92+J92</f>
        <v>15294242.039999999</v>
      </c>
      <c r="O88" s="22"/>
      <c r="P88" s="22"/>
      <c r="Q88" s="31"/>
      <c r="R88" s="31"/>
      <c r="S88" s="31"/>
    </row>
    <row r="89" spans="1:20" ht="15.75" customHeight="1" x14ac:dyDescent="0.25">
      <c r="A89" s="313"/>
      <c r="B89" s="87"/>
      <c r="C89" s="87"/>
      <c r="D89" s="57"/>
      <c r="E89" s="8"/>
      <c r="F89" s="8"/>
      <c r="G89" s="8"/>
      <c r="H89" s="8"/>
      <c r="I89" s="8"/>
      <c r="J89" s="253"/>
      <c r="K89" s="88"/>
      <c r="L89" s="88"/>
      <c r="M89" s="88"/>
      <c r="N89" s="22"/>
      <c r="O89" s="22"/>
      <c r="P89" s="22"/>
      <c r="Q89" s="31"/>
      <c r="R89" s="31"/>
      <c r="S89" s="31"/>
    </row>
    <row r="90" spans="1:20" ht="16.5" hidden="1" customHeight="1" x14ac:dyDescent="0.25">
      <c r="A90" s="313"/>
      <c r="B90" s="8"/>
      <c r="C90" s="8"/>
      <c r="D90" s="8"/>
      <c r="E90" s="8"/>
      <c r="F90" s="8"/>
      <c r="G90" s="8"/>
      <c r="K90" s="86"/>
      <c r="L90" s="86"/>
      <c r="M90" s="86"/>
      <c r="N90" s="32"/>
      <c r="O90" s="32"/>
      <c r="P90" s="32"/>
      <c r="Q90" s="32"/>
      <c r="R90" s="32"/>
      <c r="S90" s="32"/>
    </row>
    <row r="91" spans="1:20" ht="1.5" customHeight="1" x14ac:dyDescent="0.25">
      <c r="A91" s="314"/>
      <c r="B91" s="55"/>
      <c r="C91" s="55"/>
      <c r="D91" s="55"/>
      <c r="E91" s="55"/>
      <c r="F91" s="55"/>
      <c r="G91" s="55"/>
      <c r="H91" s="8"/>
      <c r="I91" s="8"/>
      <c r="J91" s="8"/>
      <c r="K91" s="36"/>
      <c r="L91" s="36"/>
      <c r="M91" s="36"/>
      <c r="N91" s="32"/>
      <c r="O91" s="32"/>
      <c r="P91" s="32"/>
      <c r="Q91" s="32"/>
      <c r="R91" s="32"/>
      <c r="S91" s="32"/>
    </row>
    <row r="92" spans="1:20" ht="26.25" customHeight="1" x14ac:dyDescent="0.25">
      <c r="A92" s="63" t="s">
        <v>25</v>
      </c>
      <c r="B92" s="63">
        <v>6</v>
      </c>
      <c r="C92" s="145">
        <f>SUM(C83:C89)</f>
        <v>204.39999999999998</v>
      </c>
      <c r="D92" s="150">
        <f>SUM(D83:D89)</f>
        <v>4998000</v>
      </c>
      <c r="E92" s="63">
        <v>0</v>
      </c>
      <c r="F92" s="90">
        <f>F83</f>
        <v>0</v>
      </c>
      <c r="G92" s="27">
        <f>G83</f>
        <v>0</v>
      </c>
      <c r="H92" s="63">
        <v>6</v>
      </c>
      <c r="I92" s="90">
        <f>SUM(I83:I91)</f>
        <v>409</v>
      </c>
      <c r="J92" s="150">
        <f>SUM(SUM(J83:J89))</f>
        <v>9477242.0399999991</v>
      </c>
      <c r="K92" s="62"/>
      <c r="L92" s="62"/>
      <c r="M92" s="62"/>
      <c r="N92" s="32"/>
      <c r="O92" s="32"/>
      <c r="P92" s="32"/>
      <c r="Q92" s="32"/>
      <c r="R92" s="32"/>
      <c r="S92" s="32"/>
    </row>
    <row r="93" spans="1:20" ht="27" customHeight="1" x14ac:dyDescent="0.25">
      <c r="A93" s="97" t="s">
        <v>62</v>
      </c>
      <c r="B93" s="295" t="s">
        <v>61</v>
      </c>
      <c r="C93" s="296"/>
      <c r="D93" s="100">
        <v>12</v>
      </c>
      <c r="E93" s="295" t="s">
        <v>63</v>
      </c>
      <c r="F93" s="297"/>
      <c r="G93" s="297"/>
      <c r="H93" s="297"/>
      <c r="I93" s="100"/>
      <c r="J93" s="151">
        <f>D92+G92+J92+M92</f>
        <v>14475242.039999999</v>
      </c>
      <c r="K93" s="100"/>
      <c r="L93" s="100"/>
      <c r="M93" s="98"/>
      <c r="N93" s="32"/>
      <c r="O93" s="32"/>
      <c r="P93" s="32"/>
      <c r="Q93" s="32"/>
      <c r="R93" s="32"/>
      <c r="S93" s="32"/>
    </row>
    <row r="94" spans="1:20" ht="27" customHeight="1" x14ac:dyDescent="0.25">
      <c r="A94" s="292" t="s">
        <v>6</v>
      </c>
      <c r="B94" s="315"/>
      <c r="C94" s="315"/>
      <c r="D94" s="315"/>
      <c r="E94" s="315"/>
      <c r="F94" s="315"/>
      <c r="G94" s="315"/>
      <c r="H94" s="315"/>
      <c r="I94" s="315"/>
      <c r="J94" s="315"/>
      <c r="K94" s="315"/>
      <c r="L94" s="315"/>
      <c r="M94" s="316"/>
      <c r="N94" s="32"/>
      <c r="O94" s="32"/>
      <c r="P94" s="32"/>
      <c r="Q94" s="32"/>
      <c r="R94" s="32"/>
      <c r="S94" s="32"/>
    </row>
    <row r="95" spans="1:20" ht="27" customHeight="1" x14ac:dyDescent="0.3">
      <c r="A95" s="309" t="s">
        <v>77</v>
      </c>
      <c r="B95" s="110"/>
      <c r="C95" s="110"/>
      <c r="D95" s="138"/>
      <c r="E95" s="110">
        <v>46</v>
      </c>
      <c r="F95" s="110">
        <v>51.8</v>
      </c>
      <c r="G95" s="259">
        <v>1084380</v>
      </c>
      <c r="H95" s="110"/>
      <c r="I95" s="110"/>
      <c r="J95" s="221"/>
      <c r="K95" s="222"/>
      <c r="L95" s="222"/>
      <c r="M95" s="222"/>
      <c r="N95" s="32"/>
      <c r="O95" s="32"/>
      <c r="P95" s="32"/>
      <c r="Q95" s="32"/>
      <c r="R95" s="32"/>
      <c r="S95" s="32"/>
    </row>
    <row r="96" spans="1:20" ht="27" customHeight="1" x14ac:dyDescent="0.3">
      <c r="A96" s="310"/>
      <c r="B96" s="222"/>
      <c r="C96" s="222"/>
      <c r="D96" s="222"/>
      <c r="E96" s="244">
        <v>20</v>
      </c>
      <c r="F96" s="244">
        <v>51.2</v>
      </c>
      <c r="G96" s="259">
        <v>1673100</v>
      </c>
      <c r="H96" s="223"/>
      <c r="I96" s="223"/>
      <c r="J96" s="223"/>
      <c r="K96" s="224"/>
      <c r="L96" s="222"/>
      <c r="M96" s="222"/>
      <c r="N96" s="32"/>
      <c r="O96" s="32"/>
      <c r="P96" s="32"/>
      <c r="Q96" s="32"/>
      <c r="R96" s="32"/>
      <c r="S96" s="32"/>
    </row>
    <row r="97" spans="1:19" ht="27" customHeight="1" x14ac:dyDescent="0.3">
      <c r="A97" s="245"/>
      <c r="B97" s="222"/>
      <c r="C97" s="246"/>
      <c r="D97" s="222"/>
      <c r="E97" s="65">
        <v>32</v>
      </c>
      <c r="F97" s="65">
        <v>50.9</v>
      </c>
      <c r="G97" s="259">
        <v>1152663</v>
      </c>
      <c r="H97" s="223"/>
      <c r="I97" s="223"/>
      <c r="J97" s="223"/>
      <c r="K97" s="224"/>
      <c r="L97" s="222"/>
      <c r="M97" s="222"/>
      <c r="N97" s="32"/>
      <c r="O97" s="32"/>
      <c r="P97" s="32"/>
      <c r="Q97" s="32"/>
      <c r="R97" s="32"/>
      <c r="S97" s="32"/>
    </row>
    <row r="98" spans="1:19" ht="27" customHeight="1" x14ac:dyDescent="0.3">
      <c r="A98" s="262"/>
      <c r="B98" s="222"/>
      <c r="C98" s="246"/>
      <c r="D98" s="222"/>
      <c r="E98" s="110">
        <v>45</v>
      </c>
      <c r="F98" s="263">
        <v>50.8</v>
      </c>
      <c r="G98" s="259">
        <v>787038.85</v>
      </c>
      <c r="H98" s="223"/>
      <c r="I98" s="223"/>
      <c r="J98" s="223"/>
      <c r="K98" s="224"/>
      <c r="L98" s="222"/>
      <c r="M98" s="222"/>
      <c r="N98" s="32"/>
      <c r="O98" s="32"/>
      <c r="P98" s="32"/>
      <c r="Q98" s="32"/>
      <c r="R98" s="32"/>
      <c r="S98" s="32"/>
    </row>
    <row r="99" spans="1:19" ht="27" customHeight="1" x14ac:dyDescent="0.3">
      <c r="A99" s="262"/>
      <c r="B99" s="222"/>
      <c r="C99" s="246"/>
      <c r="D99" s="222"/>
      <c r="E99" s="110"/>
      <c r="F99" s="110"/>
      <c r="G99" s="265"/>
      <c r="H99" s="223"/>
      <c r="I99" s="223"/>
      <c r="J99" s="223"/>
      <c r="K99" s="224"/>
      <c r="L99" s="222"/>
      <c r="M99" s="222"/>
      <c r="N99" s="32"/>
      <c r="O99" s="32"/>
      <c r="P99" s="32"/>
      <c r="Q99" s="32"/>
      <c r="R99" s="32"/>
      <c r="S99" s="32"/>
    </row>
    <row r="100" spans="1:19" ht="27" customHeight="1" x14ac:dyDescent="0.25">
      <c r="A100" s="63" t="s">
        <v>25</v>
      </c>
      <c r="B100" s="63"/>
      <c r="C100" s="145"/>
      <c r="D100" s="150"/>
      <c r="E100" s="63">
        <v>4</v>
      </c>
      <c r="F100" s="90">
        <v>204.7</v>
      </c>
      <c r="G100" s="150">
        <f>SUM(G95:G99)</f>
        <v>4697181.8499999996</v>
      </c>
      <c r="H100" s="63"/>
      <c r="I100" s="90"/>
      <c r="J100" s="150"/>
      <c r="K100" s="62"/>
      <c r="L100" s="62"/>
      <c r="M100" s="62"/>
      <c r="N100" s="32"/>
      <c r="O100" s="32"/>
      <c r="P100" s="32"/>
      <c r="Q100" s="32"/>
      <c r="R100" s="32"/>
      <c r="S100" s="32"/>
    </row>
    <row r="101" spans="1:19" ht="27" customHeight="1" x14ac:dyDescent="0.25">
      <c r="A101" s="97" t="s">
        <v>62</v>
      </c>
      <c r="B101" s="295" t="s">
        <v>61</v>
      </c>
      <c r="C101" s="296"/>
      <c r="D101" s="100">
        <v>4</v>
      </c>
      <c r="E101" s="295" t="s">
        <v>63</v>
      </c>
      <c r="F101" s="297"/>
      <c r="G101" s="297"/>
      <c r="H101" s="297"/>
      <c r="I101" s="100"/>
      <c r="J101" s="151">
        <f>D100+G100+J100+M100</f>
        <v>4697181.8499999996</v>
      </c>
      <c r="K101" s="100"/>
      <c r="L101" s="100"/>
      <c r="M101" s="98"/>
      <c r="N101" s="32"/>
      <c r="O101" s="32"/>
      <c r="P101" s="32"/>
      <c r="Q101" s="32"/>
      <c r="R101" s="32"/>
      <c r="S101" s="32"/>
    </row>
    <row r="102" spans="1:19" ht="35.25" customHeight="1" x14ac:dyDescent="0.25">
      <c r="A102" s="241" t="s">
        <v>47</v>
      </c>
      <c r="B102" s="260"/>
      <c r="C102" s="260"/>
      <c r="D102" s="177"/>
      <c r="E102" s="87">
        <v>2</v>
      </c>
      <c r="F102" s="87">
        <v>46.9</v>
      </c>
      <c r="G102" s="381" t="s">
        <v>84</v>
      </c>
      <c r="H102" s="269">
        <v>13</v>
      </c>
      <c r="I102" s="269">
        <v>69</v>
      </c>
      <c r="J102" s="226">
        <v>1965125</v>
      </c>
      <c r="K102" s="115"/>
      <c r="L102" s="115"/>
      <c r="M102" s="117"/>
      <c r="N102" s="32"/>
      <c r="O102" s="32"/>
      <c r="P102" s="32"/>
      <c r="Q102" s="32"/>
      <c r="R102" s="32"/>
      <c r="S102" s="32"/>
    </row>
    <row r="103" spans="1:19" ht="27" customHeight="1" x14ac:dyDescent="0.25">
      <c r="A103" s="240"/>
      <c r="B103" s="115"/>
      <c r="C103" s="15"/>
      <c r="D103" s="115"/>
      <c r="E103" s="115"/>
      <c r="F103" s="210"/>
      <c r="G103" s="210"/>
      <c r="H103" s="110"/>
      <c r="I103" s="110"/>
      <c r="J103" s="226"/>
      <c r="K103" s="115"/>
      <c r="L103" s="115"/>
      <c r="M103" s="117"/>
      <c r="N103" s="32"/>
      <c r="O103" s="32"/>
      <c r="P103" s="32"/>
      <c r="Q103" s="32"/>
      <c r="R103" s="32"/>
      <c r="S103" s="32"/>
    </row>
    <row r="104" spans="1:19" ht="27" customHeight="1" x14ac:dyDescent="0.25">
      <c r="A104" s="63" t="s">
        <v>25</v>
      </c>
      <c r="B104" s="63">
        <v>0</v>
      </c>
      <c r="C104" s="145">
        <f>C102</f>
        <v>0</v>
      </c>
      <c r="D104" s="264"/>
      <c r="E104" s="63">
        <v>1</v>
      </c>
      <c r="F104" s="90">
        <v>46.9</v>
      </c>
      <c r="G104" s="382" t="s">
        <v>84</v>
      </c>
      <c r="H104" s="63">
        <v>1</v>
      </c>
      <c r="I104" s="90">
        <v>69</v>
      </c>
      <c r="J104" s="383">
        <v>1965125</v>
      </c>
      <c r="K104" s="62"/>
      <c r="L104" s="62"/>
      <c r="M104" s="62"/>
      <c r="N104" s="242"/>
      <c r="O104" s="32"/>
      <c r="P104" s="32"/>
      <c r="Q104" s="32"/>
      <c r="R104" s="32"/>
      <c r="S104" s="32"/>
    </row>
    <row r="105" spans="1:19" ht="27" customHeight="1" x14ac:dyDescent="0.25">
      <c r="A105" s="97" t="s">
        <v>62</v>
      </c>
      <c r="B105" s="295" t="s">
        <v>61</v>
      </c>
      <c r="C105" s="296"/>
      <c r="D105" s="100">
        <v>2</v>
      </c>
      <c r="E105" s="295" t="s">
        <v>63</v>
      </c>
      <c r="F105" s="297"/>
      <c r="G105" s="297"/>
      <c r="H105" s="297"/>
      <c r="I105" s="100"/>
      <c r="J105" s="151">
        <f>D104+G104+J104+M104</f>
        <v>2640147.48</v>
      </c>
      <c r="K105" s="100"/>
      <c r="L105" s="100"/>
      <c r="M105" s="98"/>
      <c r="N105" s="32"/>
      <c r="O105" s="32"/>
      <c r="P105" s="32"/>
      <c r="Q105" s="32"/>
      <c r="R105" s="32"/>
      <c r="S105" s="32"/>
    </row>
    <row r="106" spans="1:19" ht="27" customHeight="1" x14ac:dyDescent="0.25">
      <c r="A106" s="103" t="s">
        <v>75</v>
      </c>
      <c r="B106" s="306" t="s">
        <v>61</v>
      </c>
      <c r="C106" s="307"/>
      <c r="D106" s="209">
        <f>D81+D93+D101+D105</f>
        <v>19</v>
      </c>
      <c r="E106" s="306" t="s">
        <v>63</v>
      </c>
      <c r="F106" s="308"/>
      <c r="G106" s="308"/>
      <c r="H106" s="308"/>
      <c r="I106" s="209"/>
      <c r="J106" s="176">
        <f>J81+J93+J101+J105</f>
        <v>22631571.370000001</v>
      </c>
      <c r="K106" s="209"/>
      <c r="L106" s="209"/>
      <c r="M106" s="106"/>
      <c r="N106" s="242">
        <f>J81+J93+J101+J105</f>
        <v>22631571.370000001</v>
      </c>
      <c r="O106" s="242">
        <f>J106+'Приложение 3'!J49</f>
        <v>26041222.550000001</v>
      </c>
      <c r="P106" s="32"/>
      <c r="Q106" s="32"/>
      <c r="R106" s="32"/>
      <c r="S106" s="32"/>
    </row>
    <row r="107" spans="1:19" ht="27" customHeight="1" x14ac:dyDescent="0.25">
      <c r="A107" s="298" t="s">
        <v>51</v>
      </c>
      <c r="B107" s="299"/>
      <c r="C107" s="299"/>
      <c r="D107" s="299"/>
      <c r="E107" s="299"/>
      <c r="F107" s="299"/>
      <c r="G107" s="299"/>
      <c r="H107" s="299"/>
      <c r="I107" s="299"/>
      <c r="J107" s="299"/>
      <c r="K107" s="299"/>
      <c r="L107" s="299"/>
      <c r="M107" s="300"/>
      <c r="N107" s="32"/>
      <c r="O107" s="32"/>
      <c r="P107" s="32"/>
      <c r="Q107" s="32"/>
      <c r="R107" s="32"/>
      <c r="S107" s="32"/>
    </row>
    <row r="108" spans="1:19" ht="27" customHeight="1" x14ac:dyDescent="0.25">
      <c r="A108" s="292" t="s">
        <v>6</v>
      </c>
      <c r="B108" s="293"/>
      <c r="C108" s="293"/>
      <c r="D108" s="293"/>
      <c r="E108" s="293"/>
      <c r="F108" s="293"/>
      <c r="G108" s="293"/>
      <c r="H108" s="293"/>
      <c r="I108" s="293"/>
      <c r="J108" s="293"/>
      <c r="K108" s="293"/>
      <c r="L108" s="293"/>
      <c r="M108" s="294"/>
      <c r="N108" s="32"/>
      <c r="O108" s="32"/>
      <c r="P108" s="32"/>
      <c r="Q108" s="32"/>
      <c r="R108" s="32"/>
      <c r="S108" s="32"/>
    </row>
    <row r="109" spans="1:19" ht="15" customHeight="1" x14ac:dyDescent="0.25">
      <c r="A109" s="334" t="s">
        <v>47</v>
      </c>
      <c r="B109" s="219">
        <v>15</v>
      </c>
      <c r="C109" s="219">
        <v>33.799999999999997</v>
      </c>
      <c r="D109" s="202">
        <f>C109*$D$128</f>
        <v>912599.99999999988</v>
      </c>
      <c r="E109" s="87"/>
      <c r="F109" s="87"/>
      <c r="G109" s="154"/>
      <c r="H109" s="110">
        <v>5</v>
      </c>
      <c r="I109" s="110">
        <v>68.900000000000006</v>
      </c>
      <c r="J109" s="192">
        <v>1816464.88</v>
      </c>
      <c r="K109" s="58"/>
      <c r="L109" s="85"/>
      <c r="M109" s="58"/>
      <c r="N109" s="33" t="s">
        <v>83</v>
      </c>
      <c r="O109" s="22"/>
      <c r="P109" s="22"/>
      <c r="Q109" s="22"/>
      <c r="R109" s="22"/>
      <c r="S109" s="35"/>
    </row>
    <row r="110" spans="1:19" ht="15.75" x14ac:dyDescent="0.25">
      <c r="A110" s="335"/>
      <c r="E110" s="121">
        <v>10</v>
      </c>
      <c r="F110" s="65">
        <v>46.9</v>
      </c>
      <c r="G110" s="57">
        <f t="shared" ref="G110:G115" si="0">F110*$G$128</f>
        <v>1219400</v>
      </c>
      <c r="H110" s="121">
        <v>8</v>
      </c>
      <c r="I110" s="65">
        <v>67.3</v>
      </c>
      <c r="J110" s="192">
        <v>1784470.16</v>
      </c>
      <c r="K110" s="58"/>
      <c r="L110" s="85"/>
      <c r="M110" s="58"/>
      <c r="N110" s="33"/>
      <c r="O110" s="22"/>
      <c r="P110" s="22"/>
      <c r="Q110" s="22"/>
      <c r="R110" s="22"/>
      <c r="S110" s="22"/>
    </row>
    <row r="111" spans="1:19" ht="15.75" x14ac:dyDescent="0.25">
      <c r="A111" s="335"/>
      <c r="B111" s="65">
        <v>23</v>
      </c>
      <c r="C111" s="65">
        <v>33.799999999999997</v>
      </c>
      <c r="D111" s="57">
        <f>C111*$D$128</f>
        <v>912599.99999999988</v>
      </c>
      <c r="E111" s="121">
        <v>14</v>
      </c>
      <c r="F111" s="65">
        <v>46.7</v>
      </c>
      <c r="G111" s="57">
        <f t="shared" si="0"/>
        <v>1214200</v>
      </c>
      <c r="H111" s="110">
        <v>33</v>
      </c>
      <c r="I111" s="110">
        <v>67.400000000000006</v>
      </c>
      <c r="J111" s="192">
        <v>1831560.12</v>
      </c>
      <c r="K111" s="58"/>
      <c r="L111" s="85"/>
      <c r="M111" s="58"/>
      <c r="N111" s="33"/>
      <c r="O111" s="22"/>
      <c r="P111" s="22"/>
      <c r="Q111" s="34"/>
      <c r="R111" s="22"/>
      <c r="S111" s="22"/>
    </row>
    <row r="112" spans="1:19" ht="15.75" x14ac:dyDescent="0.25">
      <c r="A112" s="335"/>
      <c r="B112" s="65">
        <v>27</v>
      </c>
      <c r="C112" s="65">
        <v>34.200000000000003</v>
      </c>
      <c r="D112" s="57">
        <f>C112*$D$128</f>
        <v>923400.00000000012</v>
      </c>
      <c r="E112" s="121">
        <v>30</v>
      </c>
      <c r="F112" s="65">
        <v>47.1</v>
      </c>
      <c r="G112" s="57">
        <f t="shared" si="0"/>
        <v>1224600</v>
      </c>
      <c r="H112" s="121">
        <v>25</v>
      </c>
      <c r="I112" s="65">
        <v>67.400000000000006</v>
      </c>
      <c r="J112" s="192">
        <v>1799565.48</v>
      </c>
      <c r="K112" s="58"/>
      <c r="L112" s="85"/>
      <c r="M112" s="58"/>
      <c r="N112" s="33"/>
      <c r="O112" s="22"/>
      <c r="P112" s="22"/>
      <c r="Q112" s="22"/>
      <c r="R112" s="22"/>
      <c r="S112" s="22"/>
    </row>
    <row r="113" spans="1:19" ht="15.75" x14ac:dyDescent="0.25">
      <c r="A113" s="335"/>
      <c r="B113" s="65">
        <v>50</v>
      </c>
      <c r="C113" s="65">
        <v>34.1</v>
      </c>
      <c r="D113" s="57">
        <f>C113*$D$128</f>
        <v>920700</v>
      </c>
      <c r="E113" s="121">
        <v>38</v>
      </c>
      <c r="F113" s="65">
        <v>46.9</v>
      </c>
      <c r="G113" s="57">
        <f t="shared" si="0"/>
        <v>1219400</v>
      </c>
      <c r="H113" s="8"/>
      <c r="I113" s="8"/>
      <c r="J113" s="8"/>
      <c r="K113" s="58"/>
      <c r="L113" s="85"/>
      <c r="M113" s="58"/>
      <c r="N113" s="33"/>
      <c r="O113" s="22"/>
      <c r="P113" s="22"/>
      <c r="Q113" s="22"/>
      <c r="R113" s="22"/>
      <c r="S113" s="22"/>
    </row>
    <row r="114" spans="1:19" ht="15.75" x14ac:dyDescent="0.25">
      <c r="A114" s="335"/>
      <c r="B114" s="65">
        <v>54</v>
      </c>
      <c r="C114" s="65">
        <v>34.1</v>
      </c>
      <c r="D114" s="57">
        <f>C114*$D$128</f>
        <v>920700</v>
      </c>
      <c r="E114" s="121">
        <v>47</v>
      </c>
      <c r="F114" s="65">
        <v>46.5</v>
      </c>
      <c r="G114" s="57">
        <f t="shared" si="0"/>
        <v>1209000</v>
      </c>
      <c r="H114" s="266">
        <v>52</v>
      </c>
      <c r="I114" s="266">
        <v>68.8</v>
      </c>
      <c r="J114" s="261">
        <v>1818955.48</v>
      </c>
      <c r="K114" s="58"/>
      <c r="L114" s="85"/>
      <c r="M114" s="58"/>
      <c r="N114" s="33"/>
      <c r="O114" s="22"/>
      <c r="P114" s="22"/>
      <c r="Q114" s="22"/>
      <c r="R114" s="22"/>
      <c r="S114" s="22"/>
    </row>
    <row r="115" spans="1:19" ht="15.75" x14ac:dyDescent="0.25">
      <c r="A115" s="336"/>
      <c r="B115" s="8"/>
      <c r="C115" s="8"/>
      <c r="D115" s="8"/>
      <c r="E115" s="121">
        <v>59</v>
      </c>
      <c r="F115" s="65">
        <v>46.5</v>
      </c>
      <c r="G115" s="57">
        <f t="shared" si="0"/>
        <v>1209000</v>
      </c>
      <c r="H115" s="8"/>
      <c r="I115" s="8"/>
      <c r="J115" s="8"/>
      <c r="K115" s="206"/>
      <c r="L115" s="85"/>
      <c r="M115" s="58"/>
      <c r="N115" s="33"/>
      <c r="O115" s="22"/>
      <c r="P115" s="22"/>
      <c r="Q115" s="22"/>
      <c r="R115" s="22"/>
      <c r="S115" s="22"/>
    </row>
    <row r="116" spans="1:19" ht="15.75" x14ac:dyDescent="0.25">
      <c r="A116" s="198"/>
      <c r="B116" s="197"/>
      <c r="C116" s="197"/>
      <c r="D116" s="57"/>
      <c r="E116" s="8"/>
      <c r="F116" s="8"/>
      <c r="G116" s="254"/>
      <c r="H116" s="8"/>
      <c r="I116" s="8"/>
      <c r="J116" s="8"/>
      <c r="K116" s="58"/>
      <c r="L116" s="85"/>
      <c r="M116" s="58"/>
      <c r="N116" s="33"/>
      <c r="O116" s="22"/>
      <c r="P116" s="22"/>
      <c r="Q116" s="22"/>
      <c r="R116" s="22"/>
      <c r="S116" s="22"/>
    </row>
    <row r="117" spans="1:19" ht="24.75" customHeight="1" x14ac:dyDescent="0.25">
      <c r="A117" s="63" t="s">
        <v>25</v>
      </c>
      <c r="B117" s="63">
        <v>5</v>
      </c>
      <c r="C117" s="63">
        <f>C109+C111+C112+C113+C114</f>
        <v>170</v>
      </c>
      <c r="D117" s="64">
        <f>D109+D111+D112+D113+D114</f>
        <v>4590000</v>
      </c>
      <c r="E117" s="63">
        <v>6</v>
      </c>
      <c r="F117" s="63">
        <f>F109+F110+F111+F112+F113+F114+F115</f>
        <v>280.60000000000002</v>
      </c>
      <c r="G117" s="150">
        <f>SUM(G109:G116)</f>
        <v>7295600</v>
      </c>
      <c r="H117" s="63">
        <v>5</v>
      </c>
      <c r="I117" s="63">
        <v>339.8</v>
      </c>
      <c r="J117" s="150">
        <f>SUM(J109:J116)</f>
        <v>9051016.120000001</v>
      </c>
      <c r="K117" s="25"/>
      <c r="L117" s="63"/>
      <c r="M117" s="25"/>
      <c r="N117" s="23"/>
      <c r="O117" s="23"/>
      <c r="P117" s="23"/>
      <c r="Q117" s="23"/>
      <c r="R117" s="23"/>
      <c r="S117" s="23"/>
    </row>
    <row r="118" spans="1:19" ht="32.25" customHeight="1" x14ac:dyDescent="0.25">
      <c r="A118" s="97" t="s">
        <v>62</v>
      </c>
      <c r="B118" s="295" t="s">
        <v>61</v>
      </c>
      <c r="C118" s="296"/>
      <c r="D118" s="100">
        <f>B117+E117+H117+K117</f>
        <v>16</v>
      </c>
      <c r="E118" s="295" t="s">
        <v>63</v>
      </c>
      <c r="F118" s="297"/>
      <c r="G118" s="297"/>
      <c r="H118" s="297"/>
      <c r="I118" s="100"/>
      <c r="J118" s="151">
        <f>D117+G117+J117+M117</f>
        <v>20936616.120000001</v>
      </c>
      <c r="K118" s="151"/>
      <c r="L118" s="151"/>
      <c r="M118" s="98"/>
      <c r="N118" s="37">
        <f>D117+G117+J117</f>
        <v>20936616.120000001</v>
      </c>
      <c r="O118" s="24"/>
      <c r="P118" s="24"/>
      <c r="Q118" s="24"/>
      <c r="R118" s="24"/>
      <c r="S118" s="24"/>
    </row>
    <row r="119" spans="1:19" ht="49.5" customHeight="1" x14ac:dyDescent="0.25">
      <c r="A119" s="241" t="s">
        <v>48</v>
      </c>
      <c r="B119" s="115"/>
      <c r="C119" s="15"/>
      <c r="D119" s="115"/>
      <c r="E119" s="87">
        <v>18</v>
      </c>
      <c r="F119" s="219">
        <v>47.5</v>
      </c>
      <c r="G119" s="251">
        <v>1572711.6</v>
      </c>
      <c r="H119" s="210"/>
      <c r="I119" s="115"/>
      <c r="J119" s="199"/>
      <c r="K119" s="115"/>
      <c r="L119" s="115"/>
      <c r="M119" s="117"/>
      <c r="N119" s="24"/>
      <c r="O119" s="24"/>
      <c r="P119" s="24"/>
      <c r="Q119" s="24"/>
      <c r="R119" s="24"/>
      <c r="S119" s="24"/>
    </row>
    <row r="120" spans="1:19" ht="32.25" customHeight="1" x14ac:dyDescent="0.25">
      <c r="A120" s="240"/>
      <c r="B120" s="115"/>
      <c r="C120" s="15"/>
      <c r="D120" s="115"/>
      <c r="E120" s="110">
        <v>11</v>
      </c>
      <c r="F120" s="110">
        <v>51.7</v>
      </c>
      <c r="G120" s="192">
        <v>1549295</v>
      </c>
      <c r="H120" s="8"/>
      <c r="I120" s="8"/>
      <c r="J120" s="8"/>
      <c r="K120" s="115"/>
      <c r="L120" s="115"/>
      <c r="M120" s="117"/>
      <c r="N120" s="24"/>
      <c r="O120" s="24"/>
      <c r="P120" s="24"/>
      <c r="Q120" s="24"/>
      <c r="R120" s="24"/>
      <c r="S120" s="24"/>
    </row>
    <row r="121" spans="1:19" ht="32.25" customHeight="1" x14ac:dyDescent="0.25">
      <c r="A121" s="240"/>
      <c r="B121" s="115"/>
      <c r="C121" s="15"/>
      <c r="D121" s="115"/>
      <c r="E121" s="87">
        <v>8</v>
      </c>
      <c r="F121" s="219">
        <v>50.8</v>
      </c>
      <c r="G121" s="243">
        <v>1564082.54</v>
      </c>
      <c r="H121" s="8"/>
      <c r="I121" s="8"/>
      <c r="J121" s="8"/>
      <c r="K121" s="115"/>
      <c r="L121" s="115"/>
      <c r="M121" s="117"/>
      <c r="N121" s="24"/>
      <c r="O121" s="24"/>
      <c r="P121" s="24"/>
      <c r="Q121" s="24"/>
      <c r="R121" s="24"/>
      <c r="S121" s="24"/>
    </row>
    <row r="122" spans="1:19" ht="32.25" customHeight="1" x14ac:dyDescent="0.25">
      <c r="A122" s="240"/>
      <c r="B122" s="115"/>
      <c r="C122" s="15"/>
      <c r="D122" s="115"/>
      <c r="E122" s="110">
        <v>4</v>
      </c>
      <c r="F122" s="110">
        <v>50.4</v>
      </c>
      <c r="G122" s="243">
        <v>1219400</v>
      </c>
      <c r="H122" s="8"/>
      <c r="I122" s="8"/>
      <c r="J122" s="8"/>
      <c r="K122" s="115"/>
      <c r="L122" s="115"/>
      <c r="M122" s="117"/>
      <c r="N122" s="24"/>
      <c r="O122" s="24"/>
      <c r="P122" s="24"/>
      <c r="Q122" s="24"/>
      <c r="R122" s="24"/>
      <c r="S122" s="24"/>
    </row>
    <row r="123" spans="1:19" ht="32.25" customHeight="1" x14ac:dyDescent="0.25">
      <c r="A123" s="63" t="s">
        <v>25</v>
      </c>
      <c r="B123" s="63">
        <v>0</v>
      </c>
      <c r="C123" s="63">
        <v>0</v>
      </c>
      <c r="D123" s="64">
        <v>0</v>
      </c>
      <c r="E123" s="63">
        <v>4</v>
      </c>
      <c r="F123" s="63">
        <v>200.4</v>
      </c>
      <c r="G123" s="150">
        <v>5905489.1399999997</v>
      </c>
      <c r="H123" s="63"/>
      <c r="I123" s="63"/>
      <c r="J123" s="195"/>
      <c r="K123" s="25"/>
      <c r="L123" s="63"/>
      <c r="M123" s="25"/>
      <c r="N123" s="24"/>
      <c r="O123" s="24"/>
      <c r="P123" s="24"/>
      <c r="Q123" s="24"/>
      <c r="R123" s="24"/>
      <c r="S123" s="24"/>
    </row>
    <row r="124" spans="1:19" ht="32.25" customHeight="1" x14ac:dyDescent="0.25">
      <c r="A124" s="97" t="s">
        <v>62</v>
      </c>
      <c r="B124" s="295" t="s">
        <v>61</v>
      </c>
      <c r="C124" s="296"/>
      <c r="D124" s="100">
        <v>4</v>
      </c>
      <c r="E124" s="295" t="s">
        <v>63</v>
      </c>
      <c r="F124" s="297"/>
      <c r="G124" s="297"/>
      <c r="H124" s="297"/>
      <c r="I124" s="100"/>
      <c r="J124" s="151">
        <f>D123+G123+J123+M123</f>
        <v>5905489.1399999997</v>
      </c>
      <c r="K124" s="100"/>
      <c r="L124" s="100"/>
      <c r="M124" s="98"/>
      <c r="N124" s="37">
        <f>J118+J124</f>
        <v>26842105.260000002</v>
      </c>
      <c r="O124" s="24"/>
      <c r="P124" s="24"/>
      <c r="Q124" s="24"/>
      <c r="R124" s="24"/>
      <c r="S124" s="24"/>
    </row>
    <row r="125" spans="1:19" ht="32.25" customHeight="1" x14ac:dyDescent="0.25">
      <c r="A125" s="103" t="s">
        <v>73</v>
      </c>
      <c r="B125" s="306" t="s">
        <v>61</v>
      </c>
      <c r="C125" s="307"/>
      <c r="D125" s="190">
        <f>D118+D124</f>
        <v>20</v>
      </c>
      <c r="E125" s="306" t="s">
        <v>63</v>
      </c>
      <c r="F125" s="308"/>
      <c r="G125" s="308"/>
      <c r="H125" s="308"/>
      <c r="I125" s="190"/>
      <c r="J125" s="176">
        <f>J118+J124</f>
        <v>26842105.260000002</v>
      </c>
      <c r="K125" s="176"/>
      <c r="L125" s="190"/>
      <c r="M125" s="106"/>
      <c r="N125" s="37">
        <f>J125</f>
        <v>26842105.260000002</v>
      </c>
      <c r="O125" s="24"/>
      <c r="P125" s="24"/>
      <c r="Q125" s="24"/>
      <c r="R125" s="24"/>
      <c r="S125" s="24"/>
    </row>
    <row r="126" spans="1:19" ht="29.25" customHeight="1" x14ac:dyDescent="0.25">
      <c r="A126" s="103"/>
      <c r="B126" s="306"/>
      <c r="C126" s="307"/>
      <c r="D126" s="104"/>
      <c r="E126" s="306"/>
      <c r="F126" s="308"/>
      <c r="G126" s="308"/>
      <c r="H126" s="308"/>
      <c r="I126" s="104"/>
      <c r="J126" s="176"/>
      <c r="K126" s="105"/>
      <c r="L126" s="104"/>
      <c r="M126" s="106"/>
      <c r="N126" s="247">
        <f>J126+'Приложение 3'!J62</f>
        <v>13974357</v>
      </c>
      <c r="O126" s="38"/>
      <c r="P126" s="38"/>
      <c r="Q126" s="38"/>
      <c r="R126" s="38"/>
      <c r="S126" s="38"/>
    </row>
    <row r="127" spans="1:19" ht="29.25" customHeight="1" x14ac:dyDescent="0.25">
      <c r="A127" s="103" t="s">
        <v>64</v>
      </c>
      <c r="B127" s="306" t="s">
        <v>61</v>
      </c>
      <c r="C127" s="307"/>
      <c r="D127" s="105">
        <f>D76+D106+D125+D126</f>
        <v>109</v>
      </c>
      <c r="E127" s="306" t="s">
        <v>63</v>
      </c>
      <c r="F127" s="308"/>
      <c r="G127" s="308"/>
      <c r="H127" s="308"/>
      <c r="I127" s="104"/>
      <c r="J127" s="319">
        <f>J76+J106+J125+J126</f>
        <v>123790784.24000002</v>
      </c>
      <c r="K127" s="307"/>
      <c r="L127" s="104"/>
      <c r="M127" s="106"/>
      <c r="N127" s="99">
        <f>N76+O106+N125+N126</f>
        <v>155934192.42000002</v>
      </c>
      <c r="O127" s="13"/>
    </row>
    <row r="128" spans="1:19" x14ac:dyDescent="0.25">
      <c r="D128" s="99">
        <v>27000</v>
      </c>
      <c r="E128" s="99"/>
      <c r="F128" s="99"/>
      <c r="G128" s="99">
        <v>26000</v>
      </c>
      <c r="H128" s="99"/>
      <c r="I128" s="99"/>
      <c r="J128" s="99">
        <v>27700</v>
      </c>
      <c r="M128">
        <v>30000</v>
      </c>
    </row>
    <row r="131" spans="1:11" x14ac:dyDescent="0.25">
      <c r="K131" s="99"/>
    </row>
    <row r="132" spans="1:11" x14ac:dyDescent="0.25">
      <c r="B132" s="317"/>
      <c r="C132" s="317"/>
      <c r="D132" s="317"/>
      <c r="E132" s="317"/>
      <c r="F132" s="317"/>
      <c r="G132" s="317"/>
      <c r="H132" s="318"/>
      <c r="I132" s="318"/>
      <c r="J132" s="318"/>
    </row>
    <row r="134" spans="1:11" ht="15.75" x14ac:dyDescent="0.25">
      <c r="A134" s="107"/>
      <c r="D134" s="13"/>
      <c r="G134" s="13"/>
      <c r="J134" s="13"/>
    </row>
    <row r="135" spans="1:11" ht="15.75" x14ac:dyDescent="0.25">
      <c r="A135" s="107"/>
      <c r="D135" s="13"/>
      <c r="G135" s="13"/>
      <c r="J135" s="13"/>
      <c r="K135" s="13"/>
    </row>
    <row r="136" spans="1:11" ht="15.75" x14ac:dyDescent="0.25">
      <c r="A136" s="107"/>
      <c r="D136" s="13"/>
      <c r="G136" s="13"/>
      <c r="J136" s="13"/>
    </row>
    <row r="137" spans="1:11" ht="15.75" x14ac:dyDescent="0.25">
      <c r="A137" s="107"/>
      <c r="D137" s="13"/>
      <c r="G137" s="13"/>
      <c r="J137" s="13"/>
    </row>
    <row r="138" spans="1:11" x14ac:dyDescent="0.25">
      <c r="G138" s="13"/>
    </row>
    <row r="140" spans="1:11" x14ac:dyDescent="0.25">
      <c r="A140" s="122"/>
      <c r="D140" s="13"/>
      <c r="J140" s="13"/>
    </row>
    <row r="141" spans="1:11" x14ac:dyDescent="0.25">
      <c r="A141" s="122"/>
      <c r="D141" s="13"/>
      <c r="G141" s="13"/>
      <c r="J141" s="13"/>
    </row>
    <row r="142" spans="1:11" x14ac:dyDescent="0.25">
      <c r="A142" s="122"/>
      <c r="D142" s="13"/>
      <c r="G142" s="13"/>
      <c r="J142" s="13"/>
    </row>
    <row r="143" spans="1:11" x14ac:dyDescent="0.25">
      <c r="A143" s="122"/>
      <c r="D143" s="13"/>
      <c r="G143" s="13"/>
      <c r="J143" s="13"/>
    </row>
    <row r="144" spans="1:11" x14ac:dyDescent="0.25">
      <c r="A144" s="122"/>
      <c r="C144" s="124"/>
      <c r="D144" s="124"/>
      <c r="E144" s="123"/>
      <c r="F144" s="124"/>
      <c r="G144" s="124"/>
      <c r="H144" s="124"/>
      <c r="I144" s="124"/>
      <c r="J144" s="124"/>
    </row>
    <row r="145" spans="10:10" x14ac:dyDescent="0.25">
      <c r="J145" s="99"/>
    </row>
  </sheetData>
  <mergeCells count="68">
    <mergeCell ref="E42:H42"/>
    <mergeCell ref="A51:A54"/>
    <mergeCell ref="B50:C50"/>
    <mergeCell ref="E50:H50"/>
    <mergeCell ref="A14:M14"/>
    <mergeCell ref="A15:M15"/>
    <mergeCell ref="E32:H32"/>
    <mergeCell ref="A33:M33"/>
    <mergeCell ref="A34:A40"/>
    <mergeCell ref="B106:C106"/>
    <mergeCell ref="E106:H106"/>
    <mergeCell ref="A107:M107"/>
    <mergeCell ref="A16:A24"/>
    <mergeCell ref="A109:A115"/>
    <mergeCell ref="A108:M108"/>
    <mergeCell ref="B32:C32"/>
    <mergeCell ref="E64:H64"/>
    <mergeCell ref="A43:M43"/>
    <mergeCell ref="A44:A48"/>
    <mergeCell ref="B56:C56"/>
    <mergeCell ref="E56:H56"/>
    <mergeCell ref="A57:M57"/>
    <mergeCell ref="A58:A59"/>
    <mergeCell ref="B64:C64"/>
    <mergeCell ref="B42:C42"/>
    <mergeCell ref="I1:M3"/>
    <mergeCell ref="I4:M4"/>
    <mergeCell ref="A10:M10"/>
    <mergeCell ref="A12:A13"/>
    <mergeCell ref="B12:D12"/>
    <mergeCell ref="K12:M12"/>
    <mergeCell ref="E12:G12"/>
    <mergeCell ref="H12:J12"/>
    <mergeCell ref="H5:M7"/>
    <mergeCell ref="B126:C126"/>
    <mergeCell ref="E126:H126"/>
    <mergeCell ref="B118:C118"/>
    <mergeCell ref="E118:H118"/>
    <mergeCell ref="B124:C124"/>
    <mergeCell ref="E124:H124"/>
    <mergeCell ref="B125:C125"/>
    <mergeCell ref="E125:H125"/>
    <mergeCell ref="B132:D132"/>
    <mergeCell ref="E132:G132"/>
    <mergeCell ref="H132:J132"/>
    <mergeCell ref="B127:C127"/>
    <mergeCell ref="E127:H127"/>
    <mergeCell ref="J127:K127"/>
    <mergeCell ref="A82:M82"/>
    <mergeCell ref="B93:C93"/>
    <mergeCell ref="E93:H93"/>
    <mergeCell ref="A83:A91"/>
    <mergeCell ref="A94:M94"/>
    <mergeCell ref="A95:A96"/>
    <mergeCell ref="B101:C101"/>
    <mergeCell ref="E101:H101"/>
    <mergeCell ref="B105:C105"/>
    <mergeCell ref="E105:H105"/>
    <mergeCell ref="A78:M78"/>
    <mergeCell ref="B81:C81"/>
    <mergeCell ref="E81:H81"/>
    <mergeCell ref="A65:M65"/>
    <mergeCell ref="A66:A71"/>
    <mergeCell ref="B75:C75"/>
    <mergeCell ref="E75:H75"/>
    <mergeCell ref="A77:M77"/>
    <mergeCell ref="B76:C76"/>
    <mergeCell ref="E76:H76"/>
  </mergeCells>
  <pageMargins left="0.7" right="0.7" top="0.75" bottom="0.75" header="0.3" footer="0.3"/>
  <pageSetup paperSize="9" scale="63" fitToHeight="0" orientation="landscape" r:id="rId1"/>
  <colBreaks count="1" manualBreakCount="1">
    <brk id="14" max="1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view="pageBreakPreview" zoomScale="83" zoomScaleNormal="100" zoomScaleSheetLayoutView="83" workbookViewId="0">
      <selection activeCell="L62" sqref="L62"/>
    </sheetView>
  </sheetViews>
  <sheetFormatPr defaultRowHeight="15" x14ac:dyDescent="0.25"/>
  <cols>
    <col min="1" max="1" width="32.140625" customWidth="1"/>
    <col min="3" max="3" width="11.28515625" customWidth="1"/>
    <col min="4" max="4" width="13.28515625" customWidth="1"/>
    <col min="6" max="6" width="14.85546875" customWidth="1"/>
    <col min="7" max="7" width="14.28515625" customWidth="1"/>
    <col min="8" max="8" width="11.85546875" customWidth="1"/>
    <col min="9" max="9" width="13" customWidth="1"/>
    <col min="10" max="10" width="17" customWidth="1"/>
    <col min="11" max="11" width="11.85546875" bestFit="1" customWidth="1"/>
    <col min="12" max="12" width="15.140625" customWidth="1"/>
    <col min="13" max="13" width="14.7109375" bestFit="1" customWidth="1"/>
    <col min="14" max="14" width="9.85546875" bestFit="1" customWidth="1"/>
    <col min="16" max="16" width="15.85546875" customWidth="1"/>
  </cols>
  <sheetData>
    <row r="1" spans="1:10" ht="15" customHeight="1" x14ac:dyDescent="0.25">
      <c r="F1" s="356" t="s">
        <v>74</v>
      </c>
      <c r="G1" s="357"/>
      <c r="H1" s="357"/>
      <c r="I1" s="357"/>
      <c r="J1" s="357"/>
    </row>
    <row r="2" spans="1:10" x14ac:dyDescent="0.25">
      <c r="F2" s="357"/>
      <c r="G2" s="357"/>
      <c r="H2" s="357"/>
      <c r="I2" s="357"/>
      <c r="J2" s="357"/>
    </row>
    <row r="3" spans="1:10" x14ac:dyDescent="0.25">
      <c r="F3" s="357"/>
      <c r="G3" s="357"/>
      <c r="H3" s="357"/>
      <c r="I3" s="357"/>
      <c r="J3" s="357"/>
    </row>
    <row r="4" spans="1:10" ht="12" customHeight="1" x14ac:dyDescent="0.25">
      <c r="F4" s="357"/>
      <c r="G4" s="357"/>
      <c r="H4" s="357"/>
      <c r="I4" s="357"/>
      <c r="J4" s="357"/>
    </row>
    <row r="6" spans="1:10" ht="16.5" x14ac:dyDescent="0.25">
      <c r="A6" s="1"/>
      <c r="F6" s="356" t="s">
        <v>57</v>
      </c>
      <c r="G6" s="357"/>
      <c r="H6" s="357"/>
      <c r="I6" s="357"/>
      <c r="J6" s="357"/>
    </row>
    <row r="7" spans="1:10" ht="16.5" x14ac:dyDescent="0.25">
      <c r="A7" s="1"/>
      <c r="F7" s="357"/>
      <c r="G7" s="357"/>
      <c r="H7" s="357"/>
      <c r="I7" s="357"/>
      <c r="J7" s="357"/>
    </row>
    <row r="8" spans="1:10" ht="35.25" customHeight="1" x14ac:dyDescent="0.25">
      <c r="A8" s="1"/>
      <c r="F8" s="357"/>
      <c r="G8" s="357"/>
      <c r="H8" s="357"/>
      <c r="I8" s="357"/>
      <c r="J8" s="357"/>
    </row>
    <row r="9" spans="1:10" ht="16.5" x14ac:dyDescent="0.25">
      <c r="A9" s="3"/>
    </row>
    <row r="10" spans="1:10" x14ac:dyDescent="0.25">
      <c r="A10" s="358" t="s">
        <v>78</v>
      </c>
      <c r="B10" s="357"/>
      <c r="C10" s="357"/>
      <c r="D10" s="357"/>
      <c r="E10" s="357"/>
      <c r="F10" s="357"/>
      <c r="G10" s="357"/>
      <c r="H10" s="357"/>
      <c r="I10" s="357"/>
      <c r="J10" s="357"/>
    </row>
    <row r="11" spans="1:10" ht="16.5" x14ac:dyDescent="0.25">
      <c r="A11" s="3"/>
      <c r="B11" s="9"/>
      <c r="C11" s="9"/>
      <c r="D11" s="9"/>
      <c r="E11" s="9"/>
      <c r="F11" s="9"/>
      <c r="G11" s="9"/>
      <c r="H11" s="9"/>
      <c r="I11" s="9"/>
      <c r="J11" s="9"/>
    </row>
    <row r="12" spans="1:10" ht="15.75" customHeight="1" x14ac:dyDescent="0.25">
      <c r="A12" s="334" t="s">
        <v>1</v>
      </c>
      <c r="B12" s="362" t="s">
        <v>8</v>
      </c>
      <c r="C12" s="363"/>
      <c r="D12" s="364"/>
      <c r="E12" s="362" t="s">
        <v>9</v>
      </c>
      <c r="F12" s="363"/>
      <c r="G12" s="364"/>
      <c r="H12" s="362" t="s">
        <v>10</v>
      </c>
      <c r="I12" s="363"/>
      <c r="J12" s="364"/>
    </row>
    <row r="13" spans="1:10" ht="47.25" x14ac:dyDescent="0.25">
      <c r="A13" s="336"/>
      <c r="B13" s="20" t="s">
        <v>11</v>
      </c>
      <c r="C13" s="19" t="s">
        <v>12</v>
      </c>
      <c r="D13" s="18" t="s">
        <v>14</v>
      </c>
      <c r="E13" s="19" t="s">
        <v>11</v>
      </c>
      <c r="F13" s="19" t="s">
        <v>12</v>
      </c>
      <c r="G13" s="19" t="s">
        <v>15</v>
      </c>
      <c r="H13" s="18" t="s">
        <v>11</v>
      </c>
      <c r="I13" s="18" t="s">
        <v>12</v>
      </c>
      <c r="J13" s="18" t="s">
        <v>16</v>
      </c>
    </row>
    <row r="14" spans="1:10" ht="18.75" x14ac:dyDescent="0.25">
      <c r="A14" s="344" t="s">
        <v>49</v>
      </c>
      <c r="B14" s="359"/>
      <c r="C14" s="359"/>
      <c r="D14" s="359"/>
      <c r="E14" s="359"/>
      <c r="F14" s="359"/>
      <c r="G14" s="359"/>
      <c r="H14" s="359"/>
      <c r="I14" s="359"/>
      <c r="J14" s="360"/>
    </row>
    <row r="15" spans="1:10" ht="18.75" x14ac:dyDescent="0.25">
      <c r="A15" s="344"/>
      <c r="B15" s="297"/>
      <c r="C15" s="297"/>
      <c r="D15" s="297"/>
      <c r="E15" s="297"/>
      <c r="F15" s="297"/>
      <c r="G15" s="297"/>
      <c r="H15" s="297"/>
      <c r="I15" s="297"/>
      <c r="J15" s="361"/>
    </row>
    <row r="16" spans="1:10" ht="33.75" customHeight="1" x14ac:dyDescent="0.25">
      <c r="A16" s="142" t="s">
        <v>68</v>
      </c>
      <c r="B16" s="83">
        <v>2</v>
      </c>
      <c r="C16" s="83">
        <v>31.3</v>
      </c>
      <c r="D16" s="56">
        <v>827000</v>
      </c>
      <c r="E16" s="140">
        <v>21</v>
      </c>
      <c r="F16" s="148">
        <v>50</v>
      </c>
      <c r="G16" s="57">
        <v>1482500</v>
      </c>
      <c r="H16" s="141">
        <v>39</v>
      </c>
      <c r="I16" s="141">
        <v>64.3</v>
      </c>
      <c r="J16" s="154">
        <v>1827700</v>
      </c>
    </row>
    <row r="17" spans="1:14" ht="33.75" customHeight="1" x14ac:dyDescent="0.25">
      <c r="A17" s="26" t="s">
        <v>25</v>
      </c>
      <c r="B17" s="111">
        <v>1</v>
      </c>
      <c r="C17" s="111">
        <f>C16</f>
        <v>31.3</v>
      </c>
      <c r="D17" s="27">
        <f>D16</f>
        <v>827000</v>
      </c>
      <c r="E17" s="26">
        <v>1</v>
      </c>
      <c r="F17" s="26">
        <f>F16</f>
        <v>50</v>
      </c>
      <c r="G17" s="27">
        <f>G16</f>
        <v>1482500</v>
      </c>
      <c r="H17" s="26">
        <v>1</v>
      </c>
      <c r="I17" s="26">
        <f>SUM(I15:I16)</f>
        <v>64.3</v>
      </c>
      <c r="J17" s="27">
        <f>SUM(J15:J16)</f>
        <v>1827700</v>
      </c>
    </row>
    <row r="18" spans="1:14" ht="30" customHeight="1" x14ac:dyDescent="0.25">
      <c r="A18" s="96" t="s">
        <v>69</v>
      </c>
      <c r="B18" s="354" t="s">
        <v>65</v>
      </c>
      <c r="C18" s="355"/>
      <c r="D18" s="175">
        <f>H17+B17+E17</f>
        <v>3</v>
      </c>
      <c r="E18" s="295" t="s">
        <v>63</v>
      </c>
      <c r="F18" s="365"/>
      <c r="G18" s="365"/>
      <c r="H18" s="365"/>
      <c r="I18" s="101">
        <f>D17+G17+J17</f>
        <v>4137200</v>
      </c>
      <c r="J18" s="108"/>
    </row>
    <row r="19" spans="1:14" ht="23.25" customHeight="1" x14ac:dyDescent="0.25">
      <c r="A19" s="292" t="s">
        <v>5</v>
      </c>
      <c r="B19" s="315"/>
      <c r="C19" s="315"/>
      <c r="D19" s="315"/>
      <c r="E19" s="315"/>
      <c r="F19" s="315"/>
      <c r="G19" s="315"/>
      <c r="H19" s="315"/>
      <c r="I19" s="315"/>
      <c r="J19" s="316"/>
    </row>
    <row r="20" spans="1:14" ht="15.75" x14ac:dyDescent="0.25">
      <c r="A20" s="368" t="s">
        <v>68</v>
      </c>
      <c r="B20" s="132">
        <v>38</v>
      </c>
      <c r="C20" s="132">
        <v>31</v>
      </c>
      <c r="D20" s="56">
        <v>819100</v>
      </c>
      <c r="E20" s="52">
        <v>30</v>
      </c>
      <c r="F20" s="53">
        <v>50.3</v>
      </c>
      <c r="G20" s="57">
        <v>1491300</v>
      </c>
      <c r="H20" s="127"/>
      <c r="I20" s="127"/>
      <c r="J20" s="12"/>
      <c r="K20" t="s">
        <v>76</v>
      </c>
      <c r="M20" s="133"/>
    </row>
    <row r="21" spans="1:14" ht="15.75" x14ac:dyDescent="0.25">
      <c r="A21" s="368"/>
      <c r="B21" s="53">
        <v>50</v>
      </c>
      <c r="C21" s="53">
        <v>33.200000000000003</v>
      </c>
      <c r="D21" s="12">
        <v>877200</v>
      </c>
      <c r="E21" s="52">
        <v>34</v>
      </c>
      <c r="F21" s="53">
        <v>49.4</v>
      </c>
      <c r="G21" s="57">
        <v>1464700</v>
      </c>
      <c r="H21" s="52"/>
      <c r="I21" s="52"/>
      <c r="J21" s="12"/>
    </row>
    <row r="22" spans="1:14" ht="15.75" x14ac:dyDescent="0.25">
      <c r="A22" s="368"/>
      <c r="B22" s="8"/>
      <c r="C22" s="8"/>
      <c r="D22" s="8"/>
      <c r="E22" s="52">
        <v>37</v>
      </c>
      <c r="F22" s="53">
        <v>50.6</v>
      </c>
      <c r="G22" s="57">
        <v>1500200</v>
      </c>
      <c r="H22" s="58"/>
      <c r="I22" s="58"/>
      <c r="J22" s="58"/>
    </row>
    <row r="23" spans="1:14" ht="15.75" x14ac:dyDescent="0.25">
      <c r="A23" s="368"/>
      <c r="B23" s="8"/>
      <c r="C23" s="8"/>
      <c r="D23" s="8"/>
      <c r="E23" s="52">
        <v>40</v>
      </c>
      <c r="F23" s="53">
        <v>49.4</v>
      </c>
      <c r="G23" s="57">
        <v>1464700</v>
      </c>
      <c r="H23" s="58"/>
      <c r="I23" s="58"/>
      <c r="J23" s="58"/>
    </row>
    <row r="24" spans="1:14" ht="15.75" x14ac:dyDescent="0.25">
      <c r="A24" s="112"/>
      <c r="B24" s="131"/>
      <c r="C24" s="131"/>
      <c r="D24" s="177"/>
      <c r="E24" s="130"/>
      <c r="F24" s="131"/>
      <c r="G24" s="129"/>
      <c r="H24" s="58"/>
      <c r="I24" s="58"/>
      <c r="J24" s="58"/>
    </row>
    <row r="25" spans="1:14" ht="15.75" x14ac:dyDescent="0.25">
      <c r="A25" s="112"/>
      <c r="B25" s="120"/>
      <c r="C25" s="120"/>
      <c r="D25" s="58"/>
      <c r="E25" s="109"/>
      <c r="F25" s="113"/>
      <c r="G25" s="57"/>
      <c r="H25" s="58"/>
      <c r="I25" s="58"/>
      <c r="J25" s="58"/>
    </row>
    <row r="26" spans="1:14" ht="24" customHeight="1" x14ac:dyDescent="0.25">
      <c r="A26" s="145" t="s">
        <v>25</v>
      </c>
      <c r="B26" s="161">
        <v>2</v>
      </c>
      <c r="C26" s="161">
        <f>SUM(C20:C21)</f>
        <v>64.2</v>
      </c>
      <c r="D26" s="146">
        <f>SUM(D20:D21)</f>
        <v>1696300</v>
      </c>
      <c r="E26" s="145">
        <v>4</v>
      </c>
      <c r="F26" s="145">
        <f>SUM(F20:F24)</f>
        <v>199.7</v>
      </c>
      <c r="G26" s="146">
        <f>SUM(G20:G24)</f>
        <v>5920900</v>
      </c>
      <c r="H26" s="145"/>
      <c r="I26" s="145"/>
      <c r="J26" s="146"/>
      <c r="L26" s="13"/>
      <c r="M26" s="13"/>
      <c r="N26" s="13"/>
    </row>
    <row r="27" spans="1:14" ht="24.75" customHeight="1" x14ac:dyDescent="0.25">
      <c r="A27" s="147" t="s">
        <v>62</v>
      </c>
      <c r="B27" s="295" t="s">
        <v>61</v>
      </c>
      <c r="C27" s="296"/>
      <c r="D27" s="143">
        <f>B26+E26</f>
        <v>6</v>
      </c>
      <c r="E27" s="295" t="s">
        <v>63</v>
      </c>
      <c r="F27" s="297"/>
      <c r="G27" s="297"/>
      <c r="H27" s="297"/>
      <c r="I27" s="163">
        <f>D26+G26</f>
        <v>7617200</v>
      </c>
      <c r="J27" s="163"/>
      <c r="L27" s="13"/>
      <c r="M27" s="13"/>
      <c r="N27" s="13"/>
    </row>
    <row r="28" spans="1:14" ht="39" customHeight="1" x14ac:dyDescent="0.25">
      <c r="A28" s="166" t="s">
        <v>53</v>
      </c>
      <c r="B28" s="167"/>
      <c r="C28" s="168"/>
      <c r="D28" s="169"/>
      <c r="E28" s="169"/>
      <c r="F28" s="170"/>
      <c r="G28" s="170"/>
      <c r="H28" s="166">
        <v>6</v>
      </c>
      <c r="I28" s="166">
        <v>63.5</v>
      </c>
      <c r="J28" s="171">
        <v>1805000</v>
      </c>
      <c r="M28" s="133"/>
    </row>
    <row r="29" spans="1:14" ht="29.25" customHeight="1" x14ac:dyDescent="0.25">
      <c r="A29" s="26" t="s">
        <v>25</v>
      </c>
      <c r="B29" s="162">
        <v>0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26">
        <v>1</v>
      </c>
      <c r="I29" s="90">
        <f>I28</f>
        <v>63.5</v>
      </c>
      <c r="J29" s="27">
        <f>J28</f>
        <v>1805000</v>
      </c>
    </row>
    <row r="30" spans="1:14" ht="29.25" customHeight="1" x14ac:dyDescent="0.25">
      <c r="A30" s="147" t="s">
        <v>62</v>
      </c>
      <c r="B30" s="295" t="s">
        <v>61</v>
      </c>
      <c r="C30" s="296"/>
      <c r="D30" s="143">
        <f>B29+E29+H29</f>
        <v>1</v>
      </c>
      <c r="E30" s="295" t="s">
        <v>63</v>
      </c>
      <c r="F30" s="297"/>
      <c r="G30" s="297"/>
      <c r="H30" s="297"/>
      <c r="I30" s="163">
        <f>D29+G29+J29</f>
        <v>1805000</v>
      </c>
      <c r="J30" s="163"/>
    </row>
    <row r="31" spans="1:14" ht="29.25" customHeight="1" x14ac:dyDescent="0.25">
      <c r="A31" s="373" t="s">
        <v>2</v>
      </c>
      <c r="B31" s="374"/>
      <c r="C31" s="374"/>
      <c r="D31" s="374"/>
      <c r="E31" s="374"/>
      <c r="F31" s="374"/>
      <c r="G31" s="374"/>
      <c r="H31" s="374"/>
      <c r="I31" s="374"/>
      <c r="J31" s="375"/>
    </row>
    <row r="32" spans="1:14" ht="37.5" customHeight="1" x14ac:dyDescent="0.25">
      <c r="A32" s="110" t="s">
        <v>27</v>
      </c>
      <c r="B32" s="160"/>
      <c r="C32" s="160"/>
      <c r="D32" s="160"/>
      <c r="E32" s="110">
        <v>18</v>
      </c>
      <c r="F32" s="110">
        <v>50.1</v>
      </c>
      <c r="G32" s="57">
        <v>1200000</v>
      </c>
      <c r="H32" s="160"/>
      <c r="I32" s="160"/>
      <c r="J32" s="160"/>
    </row>
    <row r="33" spans="1:18" ht="29.25" customHeight="1" x14ac:dyDescent="0.25">
      <c r="A33" s="26" t="s">
        <v>25</v>
      </c>
      <c r="B33" s="118"/>
      <c r="C33" s="156"/>
      <c r="D33" s="26"/>
      <c r="E33" s="63">
        <v>1</v>
      </c>
      <c r="F33" s="63">
        <f>F32</f>
        <v>50.1</v>
      </c>
      <c r="G33" s="64">
        <f>G32</f>
        <v>1200000</v>
      </c>
      <c r="H33" s="26"/>
      <c r="I33" s="90"/>
      <c r="J33" s="27"/>
    </row>
    <row r="34" spans="1:18" ht="29.25" customHeight="1" x14ac:dyDescent="0.25">
      <c r="A34" s="147" t="s">
        <v>62</v>
      </c>
      <c r="B34" s="295" t="s">
        <v>61</v>
      </c>
      <c r="C34" s="296"/>
      <c r="D34" s="143">
        <f>B33+E33+H33</f>
        <v>1</v>
      </c>
      <c r="E34" s="295" t="s">
        <v>63</v>
      </c>
      <c r="F34" s="297"/>
      <c r="G34" s="297"/>
      <c r="H34" s="297"/>
      <c r="I34" s="163">
        <f>D33+G33+J33</f>
        <v>1200000</v>
      </c>
      <c r="J34" s="163"/>
    </row>
    <row r="35" spans="1:18" ht="27.75" customHeight="1" x14ac:dyDescent="0.25">
      <c r="A35" s="102" t="s">
        <v>70</v>
      </c>
      <c r="B35" s="369" t="s">
        <v>65</v>
      </c>
      <c r="C35" s="370"/>
      <c r="D35" s="153">
        <f>D27+D30+D34+D18</f>
        <v>11</v>
      </c>
      <c r="E35" s="371" t="s">
        <v>63</v>
      </c>
      <c r="F35" s="372"/>
      <c r="G35" s="372"/>
      <c r="H35" s="372"/>
      <c r="I35" s="158"/>
      <c r="J35" s="159">
        <f>I18+I27+I30+I34</f>
        <v>14759400</v>
      </c>
    </row>
    <row r="36" spans="1:18" ht="22.9" customHeight="1" x14ac:dyDescent="0.25">
      <c r="A36" s="292" t="s">
        <v>50</v>
      </c>
      <c r="B36" s="315"/>
      <c r="C36" s="315"/>
      <c r="D36" s="315"/>
      <c r="E36" s="315"/>
      <c r="F36" s="315"/>
      <c r="G36" s="315"/>
      <c r="H36" s="315"/>
      <c r="I36" s="315"/>
      <c r="J36" s="316"/>
      <c r="K36" s="40"/>
      <c r="L36" s="40"/>
      <c r="M36" s="40"/>
      <c r="N36" s="40"/>
      <c r="O36" s="40"/>
      <c r="P36" s="40"/>
    </row>
    <row r="37" spans="1:18" ht="22.9" customHeight="1" x14ac:dyDescent="0.25">
      <c r="A37" s="292" t="s">
        <v>5</v>
      </c>
      <c r="B37" s="297"/>
      <c r="C37" s="297"/>
      <c r="D37" s="297"/>
      <c r="E37" s="297"/>
      <c r="F37" s="297"/>
      <c r="G37" s="297"/>
      <c r="H37" s="297"/>
      <c r="I37" s="297"/>
      <c r="J37" s="361"/>
      <c r="K37" s="40"/>
      <c r="L37" s="40"/>
      <c r="M37" s="40"/>
      <c r="N37" s="40"/>
      <c r="O37" s="40"/>
      <c r="P37" s="40"/>
    </row>
    <row r="38" spans="1:18" ht="30" customHeight="1" x14ac:dyDescent="0.25">
      <c r="A38" s="166" t="s">
        <v>82</v>
      </c>
      <c r="B38" s="166">
        <v>5</v>
      </c>
      <c r="C38" s="166">
        <v>32.799999999999997</v>
      </c>
      <c r="D38" s="255">
        <v>866600</v>
      </c>
      <c r="E38" s="169"/>
      <c r="F38" s="170"/>
      <c r="G38" s="170"/>
      <c r="H38" s="166"/>
      <c r="I38" s="166"/>
      <c r="J38" s="171"/>
      <c r="K38" s="40"/>
      <c r="L38" s="40"/>
      <c r="M38" s="40"/>
      <c r="N38" s="40"/>
      <c r="O38" s="40"/>
      <c r="P38" s="40"/>
    </row>
    <row r="39" spans="1:18" ht="22.9" customHeight="1" x14ac:dyDescent="0.25">
      <c r="A39" s="26" t="s">
        <v>25</v>
      </c>
      <c r="B39" s="162">
        <v>1</v>
      </c>
      <c r="C39" s="63">
        <v>32.799999999999997</v>
      </c>
      <c r="D39" s="256">
        <v>866600</v>
      </c>
      <c r="E39" s="63">
        <v>0</v>
      </c>
      <c r="F39" s="63">
        <v>0</v>
      </c>
      <c r="G39" s="63">
        <v>0</v>
      </c>
      <c r="H39" s="26"/>
      <c r="I39" s="90"/>
      <c r="J39" s="27"/>
      <c r="K39" s="40"/>
      <c r="L39" s="40"/>
      <c r="M39" s="40"/>
      <c r="N39" s="40"/>
      <c r="O39" s="40"/>
      <c r="P39" s="40"/>
    </row>
    <row r="40" spans="1:18" ht="22.9" customHeight="1" x14ac:dyDescent="0.25">
      <c r="A40" s="96" t="s">
        <v>62</v>
      </c>
      <c r="B40" s="354" t="s">
        <v>65</v>
      </c>
      <c r="C40" s="376"/>
      <c r="D40" s="252">
        <f>B39+E39+H39</f>
        <v>1</v>
      </c>
      <c r="E40" s="295" t="s">
        <v>63</v>
      </c>
      <c r="F40" s="297"/>
      <c r="G40" s="297"/>
      <c r="H40" s="297"/>
      <c r="I40" s="101"/>
      <c r="J40" s="249">
        <f>D39+G39+J39</f>
        <v>866600</v>
      </c>
      <c r="K40" s="40"/>
      <c r="L40" s="40"/>
      <c r="M40" s="40"/>
      <c r="N40" s="40"/>
      <c r="O40" s="40"/>
      <c r="P40" s="40"/>
    </row>
    <row r="41" spans="1:18" ht="17.25" x14ac:dyDescent="0.25">
      <c r="A41" s="366" t="s">
        <v>6</v>
      </c>
      <c r="B41" s="296"/>
      <c r="C41" s="296"/>
      <c r="D41" s="296"/>
      <c r="E41" s="296"/>
      <c r="F41" s="296"/>
      <c r="G41" s="296"/>
      <c r="H41" s="296"/>
      <c r="I41" s="296"/>
      <c r="J41" s="367"/>
      <c r="K41" s="41"/>
      <c r="L41" s="41"/>
      <c r="M41" s="41"/>
      <c r="N41" s="41"/>
      <c r="O41" s="41"/>
      <c r="P41" s="41"/>
    </row>
    <row r="42" spans="1:18" ht="15" customHeight="1" x14ac:dyDescent="0.25">
      <c r="A42" s="334" t="s">
        <v>17</v>
      </c>
      <c r="B42" s="52">
        <v>15</v>
      </c>
      <c r="C42" s="52">
        <v>34.700000000000003</v>
      </c>
      <c r="D42" s="235">
        <v>810600</v>
      </c>
      <c r="E42" s="52">
        <v>47</v>
      </c>
      <c r="F42" s="52">
        <v>47.1</v>
      </c>
      <c r="G42" s="212">
        <v>902137.57</v>
      </c>
      <c r="K42" s="42"/>
      <c r="L42" s="39"/>
      <c r="M42" s="43"/>
      <c r="N42" s="39"/>
      <c r="O42" s="39"/>
      <c r="P42" s="39"/>
    </row>
    <row r="43" spans="1:18" ht="16.5" x14ac:dyDescent="0.25">
      <c r="A43" s="336"/>
      <c r="B43" s="52"/>
      <c r="C43" s="52"/>
      <c r="D43" s="12"/>
      <c r="E43" s="52"/>
      <c r="F43" s="52"/>
      <c r="G43" s="12"/>
      <c r="H43" s="237"/>
      <c r="I43" s="130"/>
      <c r="J43" s="215"/>
      <c r="K43" s="239"/>
      <c r="L43" s="39"/>
      <c r="M43" s="43"/>
      <c r="N43" s="39"/>
      <c r="O43" s="39"/>
      <c r="P43" s="39"/>
    </row>
    <row r="44" spans="1:18" ht="20.25" customHeight="1" x14ac:dyDescent="0.25">
      <c r="A44" s="26" t="s">
        <v>25</v>
      </c>
      <c r="B44" s="26">
        <v>1</v>
      </c>
      <c r="C44" s="26">
        <f>SUM(C42:C43)</f>
        <v>34.700000000000003</v>
      </c>
      <c r="D44" s="27">
        <f>SUM(D42:D43)</f>
        <v>810600</v>
      </c>
      <c r="E44" s="26">
        <v>1</v>
      </c>
      <c r="F44" s="26">
        <f>SUM(F42:F43)</f>
        <v>47.1</v>
      </c>
      <c r="G44" s="150">
        <f>SUM(G42:G43)</f>
        <v>902137.57</v>
      </c>
      <c r="H44" s="26">
        <v>0</v>
      </c>
      <c r="I44" s="26">
        <f>SUM(I42:I43)</f>
        <v>0</v>
      </c>
      <c r="J44" s="27">
        <f>SUM(J42:J43)</f>
        <v>0</v>
      </c>
      <c r="K44" s="28"/>
      <c r="L44" s="51"/>
      <c r="M44" s="44"/>
      <c r="N44" s="174"/>
      <c r="O44" s="39"/>
      <c r="P44" s="39"/>
      <c r="R44" s="13"/>
    </row>
    <row r="45" spans="1:18" ht="28.15" customHeight="1" x14ac:dyDescent="0.25">
      <c r="A45" s="96" t="s">
        <v>62</v>
      </c>
      <c r="B45" s="354" t="s">
        <v>65</v>
      </c>
      <c r="C45" s="376"/>
      <c r="D45" s="186">
        <f>B44+E44+H44</f>
        <v>2</v>
      </c>
      <c r="E45" s="295" t="s">
        <v>63</v>
      </c>
      <c r="F45" s="297"/>
      <c r="G45" s="297"/>
      <c r="H45" s="297"/>
      <c r="I45" s="101"/>
      <c r="J45" s="249">
        <f>D44+G44+J44</f>
        <v>1712737.5699999998</v>
      </c>
      <c r="K45" s="28"/>
      <c r="L45" s="39"/>
      <c r="M45" s="28"/>
      <c r="N45" s="39"/>
      <c r="O45" s="39"/>
      <c r="P45" s="39"/>
    </row>
    <row r="46" spans="1:18" ht="36" customHeight="1" x14ac:dyDescent="0.25">
      <c r="A46" s="69" t="s">
        <v>28</v>
      </c>
      <c r="B46" s="219"/>
      <c r="C46" s="219"/>
      <c r="D46" s="202"/>
      <c r="E46" s="218">
        <v>51</v>
      </c>
      <c r="F46" s="218">
        <v>46.5</v>
      </c>
      <c r="G46" s="248">
        <v>830313.61</v>
      </c>
      <c r="H46" s="217"/>
      <c r="I46" s="217"/>
      <c r="J46" s="217"/>
      <c r="K46" s="45"/>
      <c r="L46" s="39"/>
      <c r="M46" s="46"/>
      <c r="N46" s="39"/>
      <c r="O46" s="39"/>
      <c r="P46" s="39"/>
    </row>
    <row r="47" spans="1:18" ht="21" customHeight="1" x14ac:dyDescent="0.25">
      <c r="A47" s="95" t="s">
        <v>25</v>
      </c>
      <c r="B47" s="26">
        <v>0</v>
      </c>
      <c r="C47" s="26">
        <f>C46</f>
        <v>0</v>
      </c>
      <c r="D47" s="27">
        <f>D46</f>
        <v>0</v>
      </c>
      <c r="E47" s="26">
        <v>1</v>
      </c>
      <c r="F47" s="90">
        <f>SUM(F46:F46)</f>
        <v>46.5</v>
      </c>
      <c r="G47" s="150">
        <f>SUM(G46:G46)</f>
        <v>830313.61</v>
      </c>
      <c r="H47" s="26">
        <v>0</v>
      </c>
      <c r="I47" s="26">
        <v>0</v>
      </c>
      <c r="J47" s="27">
        <v>0</v>
      </c>
      <c r="K47" s="28"/>
      <c r="L47" s="181"/>
      <c r="M47" s="44"/>
      <c r="N47" s="28"/>
      <c r="O47" s="28"/>
      <c r="P47" s="44"/>
      <c r="R47" s="13"/>
    </row>
    <row r="48" spans="1:18" ht="27.75" customHeight="1" x14ac:dyDescent="0.25">
      <c r="A48" s="96" t="s">
        <v>62</v>
      </c>
      <c r="B48" s="354" t="s">
        <v>65</v>
      </c>
      <c r="C48" s="376"/>
      <c r="D48" s="186">
        <v>1</v>
      </c>
      <c r="E48" s="295" t="s">
        <v>63</v>
      </c>
      <c r="F48" s="297"/>
      <c r="G48" s="297"/>
      <c r="H48" s="297"/>
      <c r="I48" s="101"/>
      <c r="J48" s="249">
        <f>D47+G47+J47</f>
        <v>830313.61</v>
      </c>
      <c r="K48" s="28"/>
      <c r="L48" s="28"/>
      <c r="M48" s="28"/>
      <c r="N48" s="28"/>
      <c r="O48" s="28"/>
      <c r="P48" s="28"/>
    </row>
    <row r="49" spans="1:18" ht="27.75" customHeight="1" x14ac:dyDescent="0.25">
      <c r="A49" s="102" t="s">
        <v>66</v>
      </c>
      <c r="B49" s="188"/>
      <c r="C49" s="189"/>
      <c r="D49" s="187">
        <v>4</v>
      </c>
      <c r="E49" s="371" t="s">
        <v>63</v>
      </c>
      <c r="F49" s="372"/>
      <c r="G49" s="372"/>
      <c r="H49" s="372"/>
      <c r="I49" s="114"/>
      <c r="J49" s="250">
        <v>3409651.18</v>
      </c>
      <c r="K49" s="28"/>
      <c r="L49" s="28"/>
      <c r="M49" s="28"/>
      <c r="N49" s="28" t="s">
        <v>80</v>
      </c>
      <c r="O49" s="28"/>
      <c r="P49" s="28"/>
    </row>
    <row r="50" spans="1:18" ht="27.75" customHeight="1" x14ac:dyDescent="0.25">
      <c r="A50" s="292" t="s">
        <v>52</v>
      </c>
      <c r="B50" s="377"/>
      <c r="C50" s="377"/>
      <c r="D50" s="377"/>
      <c r="E50" s="377"/>
      <c r="F50" s="377"/>
      <c r="G50" s="377"/>
      <c r="H50" s="377"/>
      <c r="I50" s="377"/>
      <c r="J50" s="378"/>
      <c r="K50" s="28"/>
      <c r="L50" s="28"/>
      <c r="M50" s="28"/>
      <c r="N50" s="28"/>
      <c r="O50" s="28"/>
      <c r="P50" s="28"/>
    </row>
    <row r="51" spans="1:18" ht="27.75" customHeight="1" x14ac:dyDescent="0.25">
      <c r="A51" s="292" t="s">
        <v>6</v>
      </c>
      <c r="B51" s="297"/>
      <c r="C51" s="297"/>
      <c r="D51" s="297"/>
      <c r="E51" s="297"/>
      <c r="F51" s="297"/>
      <c r="G51" s="297"/>
      <c r="H51" s="297"/>
      <c r="I51" s="297"/>
      <c r="J51" s="361"/>
      <c r="K51" s="28"/>
      <c r="L51" s="28"/>
      <c r="M51" s="28"/>
      <c r="N51" s="28"/>
      <c r="O51" s="28"/>
      <c r="P51" s="28"/>
    </row>
    <row r="52" spans="1:18" ht="38.25" customHeight="1" x14ac:dyDescent="0.25">
      <c r="A52" s="110" t="s">
        <v>17</v>
      </c>
      <c r="B52" s="238"/>
      <c r="C52" s="238"/>
      <c r="D52" s="238"/>
      <c r="E52" s="238"/>
      <c r="F52" s="238"/>
      <c r="G52" s="238"/>
      <c r="H52" s="219">
        <v>16</v>
      </c>
      <c r="I52" s="219">
        <v>68.8</v>
      </c>
      <c r="J52" s="213">
        <v>1965125</v>
      </c>
      <c r="K52" s="28"/>
      <c r="L52" s="28"/>
      <c r="M52" s="28"/>
      <c r="N52" s="28"/>
      <c r="O52" s="28"/>
      <c r="P52" s="28"/>
    </row>
    <row r="53" spans="1:18" ht="27.75" customHeight="1" x14ac:dyDescent="0.25">
      <c r="A53" s="334" t="s">
        <v>28</v>
      </c>
      <c r="B53" s="52">
        <v>46</v>
      </c>
      <c r="C53" s="52">
        <v>34.1</v>
      </c>
      <c r="D53" s="12">
        <v>1188206</v>
      </c>
      <c r="E53" s="191"/>
      <c r="F53" s="191"/>
      <c r="G53" s="191"/>
      <c r="H53" s="59">
        <v>29</v>
      </c>
      <c r="I53" s="59">
        <v>67.400000000000006</v>
      </c>
      <c r="J53" s="56">
        <v>2134481</v>
      </c>
      <c r="K53" s="28"/>
      <c r="L53" s="28"/>
      <c r="M53" s="28"/>
      <c r="N53" s="28"/>
      <c r="O53" s="28"/>
      <c r="P53" s="28"/>
    </row>
    <row r="54" spans="1:18" ht="27.75" customHeight="1" x14ac:dyDescent="0.25">
      <c r="A54" s="336"/>
      <c r="B54" s="214">
        <v>31</v>
      </c>
      <c r="C54" s="214">
        <v>34.200000000000003</v>
      </c>
      <c r="D54" s="12">
        <v>1190901</v>
      </c>
      <c r="E54" s="191"/>
      <c r="F54" s="191"/>
      <c r="G54" s="191"/>
      <c r="H54" s="52">
        <v>36</v>
      </c>
      <c r="I54" s="52">
        <v>66.400000000000006</v>
      </c>
      <c r="J54" s="56">
        <v>2106781</v>
      </c>
      <c r="K54" s="28"/>
      <c r="L54" s="28"/>
      <c r="M54" s="28"/>
      <c r="N54" s="28"/>
      <c r="O54" s="28"/>
      <c r="P54" s="28"/>
    </row>
    <row r="55" spans="1:18" ht="27.75" customHeight="1" x14ac:dyDescent="0.25">
      <c r="A55" s="95" t="s">
        <v>25</v>
      </c>
      <c r="B55" s="26">
        <v>2</v>
      </c>
      <c r="C55" s="26">
        <f>C53+C54</f>
        <v>68.300000000000011</v>
      </c>
      <c r="D55" s="27">
        <f>D53+D54</f>
        <v>2379107</v>
      </c>
      <c r="E55" s="26">
        <v>0</v>
      </c>
      <c r="F55" s="27">
        <v>0</v>
      </c>
      <c r="G55" s="27">
        <f>SUM(G54:G54)</f>
        <v>0</v>
      </c>
      <c r="H55" s="26">
        <v>3</v>
      </c>
      <c r="I55" s="26">
        <f>I52+I53+I54</f>
        <v>202.6</v>
      </c>
      <c r="J55" s="27">
        <f>J52+J53+J54</f>
        <v>6206387</v>
      </c>
      <c r="K55" s="28"/>
      <c r="L55" s="28"/>
      <c r="M55" s="28"/>
      <c r="N55" s="28"/>
      <c r="O55" s="28"/>
      <c r="P55" s="28"/>
    </row>
    <row r="56" spans="1:18" ht="27.75" customHeight="1" x14ac:dyDescent="0.25">
      <c r="A56" s="193" t="s">
        <v>69</v>
      </c>
      <c r="B56" s="354" t="s">
        <v>65</v>
      </c>
      <c r="C56" s="376"/>
      <c r="D56" s="27">
        <f>B55+H55</f>
        <v>5</v>
      </c>
      <c r="E56" s="295" t="s">
        <v>63</v>
      </c>
      <c r="F56" s="297"/>
      <c r="G56" s="297"/>
      <c r="H56" s="297"/>
      <c r="I56" s="194"/>
      <c r="J56" s="27">
        <f>D55+J55</f>
        <v>8585494</v>
      </c>
      <c r="K56" s="44"/>
      <c r="L56" s="44"/>
      <c r="M56" s="28"/>
      <c r="N56" s="28"/>
      <c r="O56" s="28"/>
      <c r="P56" s="28"/>
    </row>
    <row r="57" spans="1:18" ht="27.75" customHeight="1" x14ac:dyDescent="0.25">
      <c r="A57" s="292" t="s">
        <v>6</v>
      </c>
      <c r="B57" s="345"/>
      <c r="C57" s="345"/>
      <c r="D57" s="345"/>
      <c r="E57" s="345"/>
      <c r="F57" s="345"/>
      <c r="G57" s="345"/>
      <c r="H57" s="345"/>
      <c r="I57" s="345"/>
      <c r="J57" s="346"/>
      <c r="K57" s="28"/>
      <c r="L57" s="28"/>
      <c r="M57" s="28"/>
      <c r="N57" s="28"/>
      <c r="O57" s="28"/>
      <c r="P57" s="28"/>
    </row>
    <row r="58" spans="1:18" ht="30.75" customHeight="1" x14ac:dyDescent="0.25">
      <c r="A58" s="334" t="s">
        <v>29</v>
      </c>
      <c r="B58" s="29"/>
      <c r="C58" s="29"/>
      <c r="D58" s="29"/>
      <c r="E58" s="52">
        <v>35</v>
      </c>
      <c r="F58" s="52">
        <v>52.3</v>
      </c>
      <c r="G58" s="57">
        <v>1627301</v>
      </c>
      <c r="H58" s="54">
        <v>5</v>
      </c>
      <c r="I58" s="54">
        <v>68.8</v>
      </c>
      <c r="J58" s="56">
        <v>2173261</v>
      </c>
      <c r="K58" s="42"/>
      <c r="L58" s="39"/>
      <c r="M58" s="43"/>
      <c r="N58" s="39"/>
      <c r="O58" s="39"/>
      <c r="P58" s="39"/>
    </row>
    <row r="59" spans="1:18" ht="21.75" customHeight="1" x14ac:dyDescent="0.25">
      <c r="A59" s="336"/>
      <c r="B59" s="29"/>
      <c r="C59" s="29"/>
      <c r="D59" s="29"/>
      <c r="E59" s="52">
        <v>39</v>
      </c>
      <c r="F59" s="52">
        <v>50.8</v>
      </c>
      <c r="G59" s="57">
        <v>1588301</v>
      </c>
      <c r="H59" s="52"/>
      <c r="I59" s="61"/>
      <c r="J59" s="12"/>
      <c r="K59" s="42"/>
      <c r="L59" s="39"/>
      <c r="M59" s="43"/>
      <c r="N59" s="47"/>
      <c r="O59" s="47"/>
      <c r="P59" s="48"/>
    </row>
    <row r="60" spans="1:18" ht="16.5" x14ac:dyDescent="0.25">
      <c r="A60" s="26" t="s">
        <v>25</v>
      </c>
      <c r="B60" s="95"/>
      <c r="C60" s="95"/>
      <c r="D60" s="95"/>
      <c r="E60" s="26">
        <v>2</v>
      </c>
      <c r="F60" s="26">
        <f>SUM(F58:F59)</f>
        <v>103.1</v>
      </c>
      <c r="G60" s="27">
        <f>SUM(G58:G59)</f>
        <v>3215602</v>
      </c>
      <c r="H60" s="26">
        <v>1</v>
      </c>
      <c r="I60" s="26">
        <f>SUM(I58:I59)</f>
        <v>68.8</v>
      </c>
      <c r="J60" s="27">
        <f>SUM(J58:J59)</f>
        <v>2173261</v>
      </c>
      <c r="K60" s="28"/>
      <c r="L60" s="44"/>
      <c r="M60" s="44"/>
      <c r="N60" s="49"/>
      <c r="O60" s="49"/>
      <c r="P60" s="50"/>
      <c r="R60" s="13"/>
    </row>
    <row r="61" spans="1:18" ht="24" customHeight="1" x14ac:dyDescent="0.25">
      <c r="A61" s="96" t="s">
        <v>62</v>
      </c>
      <c r="B61" s="354" t="s">
        <v>65</v>
      </c>
      <c r="C61" s="376"/>
      <c r="D61" s="186">
        <f>B60+E60+H60</f>
        <v>3</v>
      </c>
      <c r="E61" s="295" t="s">
        <v>63</v>
      </c>
      <c r="F61" s="297"/>
      <c r="G61" s="297"/>
      <c r="H61" s="297"/>
      <c r="I61" s="101"/>
      <c r="J61" s="108">
        <f>D60+G60+J60</f>
        <v>5388863</v>
      </c>
      <c r="K61" s="44"/>
      <c r="L61" s="28"/>
      <c r="M61" s="28"/>
      <c r="N61" s="28"/>
      <c r="O61" s="28"/>
      <c r="P61" s="28"/>
    </row>
    <row r="62" spans="1:18" ht="27" customHeight="1" x14ac:dyDescent="0.25">
      <c r="A62" s="102" t="s">
        <v>72</v>
      </c>
      <c r="B62" s="379" t="s">
        <v>65</v>
      </c>
      <c r="C62" s="380"/>
      <c r="D62" s="196">
        <f>D56+D61</f>
        <v>8</v>
      </c>
      <c r="E62" s="306" t="s">
        <v>63</v>
      </c>
      <c r="F62" s="308"/>
      <c r="G62" s="308"/>
      <c r="H62" s="308"/>
      <c r="I62" s="114"/>
      <c r="J62" s="125">
        <f>J56+J61</f>
        <v>13974357</v>
      </c>
      <c r="K62" s="44"/>
      <c r="L62" s="172"/>
      <c r="M62" s="28"/>
      <c r="N62" s="28"/>
      <c r="O62" s="28"/>
      <c r="P62" s="28"/>
    </row>
    <row r="63" spans="1:18" ht="22.5" customHeight="1" x14ac:dyDescent="0.25">
      <c r="A63" s="102" t="s">
        <v>67</v>
      </c>
      <c r="B63" s="379" t="s">
        <v>65</v>
      </c>
      <c r="C63" s="380"/>
      <c r="D63" s="196">
        <f>D35+D49+D62</f>
        <v>23</v>
      </c>
      <c r="E63" s="306" t="s">
        <v>63</v>
      </c>
      <c r="F63" s="308"/>
      <c r="G63" s="308"/>
      <c r="H63" s="308"/>
      <c r="I63" s="114"/>
      <c r="J63" s="250">
        <f>J35+J49+J62</f>
        <v>32143408.18</v>
      </c>
      <c r="K63" s="44"/>
      <c r="L63" s="44"/>
      <c r="M63" s="28"/>
      <c r="N63" s="28"/>
      <c r="O63" s="28"/>
      <c r="P63" s="28"/>
    </row>
    <row r="64" spans="1:18" x14ac:dyDescent="0.25">
      <c r="D64" s="99">
        <f>'Приложение 2'!D128</f>
        <v>27000</v>
      </c>
      <c r="G64" s="99">
        <f>'Приложение 2'!G128</f>
        <v>26000</v>
      </c>
      <c r="J64" s="99">
        <f>'Приложение 2'!J128</f>
        <v>27700</v>
      </c>
    </row>
  </sheetData>
  <mergeCells count="46">
    <mergeCell ref="B63:C63"/>
    <mergeCell ref="E63:H63"/>
    <mergeCell ref="B61:C61"/>
    <mergeCell ref="E61:H61"/>
    <mergeCell ref="A58:A59"/>
    <mergeCell ref="B62:C62"/>
    <mergeCell ref="E62:H62"/>
    <mergeCell ref="A57:J57"/>
    <mergeCell ref="B48:C48"/>
    <mergeCell ref="E48:H48"/>
    <mergeCell ref="B45:C45"/>
    <mergeCell ref="E45:H45"/>
    <mergeCell ref="A50:J50"/>
    <mergeCell ref="A53:A54"/>
    <mergeCell ref="E49:H49"/>
    <mergeCell ref="B56:C56"/>
    <mergeCell ref="E56:H56"/>
    <mergeCell ref="A51:J51"/>
    <mergeCell ref="A42:A43"/>
    <mergeCell ref="B34:C34"/>
    <mergeCell ref="E34:H34"/>
    <mergeCell ref="A41:J41"/>
    <mergeCell ref="A19:J19"/>
    <mergeCell ref="A20:A23"/>
    <mergeCell ref="B27:C27"/>
    <mergeCell ref="E27:H27"/>
    <mergeCell ref="A37:J37"/>
    <mergeCell ref="A36:J36"/>
    <mergeCell ref="B35:C35"/>
    <mergeCell ref="E35:H35"/>
    <mergeCell ref="A31:J31"/>
    <mergeCell ref="B30:C30"/>
    <mergeCell ref="E30:H30"/>
    <mergeCell ref="B40:C40"/>
    <mergeCell ref="E40:H40"/>
    <mergeCell ref="B18:C18"/>
    <mergeCell ref="F1:J4"/>
    <mergeCell ref="F6:J8"/>
    <mergeCell ref="A10:J10"/>
    <mergeCell ref="A14:J14"/>
    <mergeCell ref="A15:J15"/>
    <mergeCell ref="A12:A13"/>
    <mergeCell ref="B12:D12"/>
    <mergeCell ref="E12:G12"/>
    <mergeCell ref="H12:J12"/>
    <mergeCell ref="E18:H18"/>
  </mergeCells>
  <pageMargins left="0.7" right="0.7" top="0.75" bottom="0.75" header="0.3" footer="0.3"/>
  <pageSetup paperSize="9" scale="86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</vt:lpstr>
      <vt:lpstr>Приложение 3</vt:lpstr>
      <vt:lpstr>'Приложение 2'!Область_печати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2021-12-08T12:53:29Z</dcterms:modified>
</cp:coreProperties>
</file>