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Лист1!$A$1:$BE$74</definedName>
  </definedNames>
  <calcPr calcId="144525"/>
</workbook>
</file>

<file path=xl/calcChain.xml><?xml version="1.0" encoding="utf-8"?>
<calcChain xmlns="http://schemas.openxmlformats.org/spreadsheetml/2006/main">
  <c r="V36" i="1" l="1"/>
  <c r="V18" i="1"/>
  <c r="V19" i="1"/>
  <c r="V38" i="1"/>
  <c r="V37" i="1"/>
  <c r="R43" i="1"/>
  <c r="D43" i="1" s="1"/>
  <c r="R42" i="1"/>
  <c r="Z17" i="1" l="1"/>
  <c r="Y17" i="1"/>
  <c r="X17" i="1"/>
  <c r="W17" i="1"/>
  <c r="U17" i="1"/>
  <c r="T17" i="1"/>
  <c r="S17" i="1"/>
  <c r="R18" i="1"/>
  <c r="Z18" i="1"/>
  <c r="Y18" i="1"/>
  <c r="W18" i="1"/>
  <c r="U18" i="1"/>
  <c r="S18" i="1"/>
  <c r="R19" i="1"/>
  <c r="U19" i="1"/>
  <c r="S19" i="1"/>
  <c r="U20" i="1"/>
  <c r="U36" i="1"/>
  <c r="U24" i="1" l="1"/>
  <c r="U35" i="1"/>
  <c r="R38" i="1" l="1"/>
  <c r="U38" i="1"/>
  <c r="R67" i="1" l="1"/>
  <c r="V67" i="1" l="1"/>
  <c r="V69" i="1"/>
  <c r="V25" i="1" l="1"/>
  <c r="AI51" i="1" l="1"/>
  <c r="AA51" i="1"/>
  <c r="K51" i="1"/>
  <c r="R58" i="1" l="1"/>
  <c r="Y36" i="1" l="1"/>
  <c r="AI19" i="1" l="1"/>
  <c r="AA19" i="1"/>
  <c r="D50" i="1"/>
  <c r="U37" i="1" l="1"/>
  <c r="D38" i="1" l="1"/>
  <c r="V35" i="1" l="1"/>
  <c r="R35" i="1" s="1"/>
  <c r="AL19" i="1"/>
  <c r="AD19" i="1"/>
  <c r="N21" i="1" l="1"/>
  <c r="N51" i="1"/>
  <c r="N37" i="1"/>
  <c r="N19" i="1" s="1"/>
  <c r="N36" i="1"/>
  <c r="N24" i="1"/>
  <c r="N23" i="1"/>
  <c r="N20" i="1"/>
  <c r="N59" i="1"/>
  <c r="M21" i="1"/>
  <c r="M25" i="1"/>
  <c r="V24" i="1"/>
  <c r="V20" i="1" s="1"/>
  <c r="R34" i="1"/>
  <c r="D34" i="1" s="1"/>
  <c r="V17" i="1" l="1"/>
  <c r="R20" i="1"/>
  <c r="R17" i="1" s="1"/>
  <c r="W51" i="1"/>
  <c r="AD24" i="1"/>
  <c r="AD25" i="1"/>
  <c r="AK70" i="1" l="1"/>
  <c r="AK69" i="1" s="1"/>
  <c r="AD36" i="1"/>
  <c r="AD23" i="1"/>
  <c r="AC24" i="1"/>
  <c r="AA34" i="1"/>
  <c r="K34" i="1"/>
  <c r="V51" i="1" l="1"/>
  <c r="AM36" i="1" l="1"/>
  <c r="W36" i="1"/>
  <c r="AK36" i="1"/>
  <c r="AL36" i="1"/>
  <c r="R46" i="1"/>
  <c r="V23" i="1"/>
  <c r="AD20" i="1"/>
  <c r="K61" i="1"/>
  <c r="AY61" i="1"/>
  <c r="AL61" i="1"/>
  <c r="AI61" i="1" s="1"/>
  <c r="AD61" i="1"/>
  <c r="AA61" i="1" s="1"/>
  <c r="V61" i="1"/>
  <c r="R61" i="1" s="1"/>
  <c r="K66" i="1"/>
  <c r="AR66" i="1"/>
  <c r="AY66" i="1"/>
  <c r="AI66" i="1"/>
  <c r="AA66" i="1"/>
  <c r="R66" i="1"/>
  <c r="D61" i="1" l="1"/>
  <c r="D66" i="1"/>
  <c r="AI49" i="1"/>
  <c r="R39" i="1"/>
  <c r="AA50" i="1" l="1"/>
  <c r="R50" i="1"/>
  <c r="R48" i="1"/>
  <c r="R47" i="1"/>
  <c r="K48" i="1"/>
  <c r="K47" i="1"/>
  <c r="D48" i="1" l="1"/>
  <c r="D47" i="1"/>
  <c r="AI46" i="1"/>
  <c r="AA42" i="1"/>
  <c r="M36" i="1" l="1"/>
  <c r="K21" i="1" l="1"/>
  <c r="D21" i="1" s="1"/>
  <c r="AM69" i="1"/>
  <c r="N68" i="1"/>
  <c r="M68" i="1"/>
  <c r="K42" i="1" l="1"/>
  <c r="D42" i="1" s="1"/>
  <c r="N67" i="1" l="1"/>
  <c r="K74" i="1"/>
  <c r="AY74" i="1"/>
  <c r="AR74" i="1"/>
  <c r="AI74" i="1"/>
  <c r="AA74" i="1"/>
  <c r="R74" i="1"/>
  <c r="D74" i="1" l="1"/>
  <c r="K68" i="1"/>
  <c r="D68" i="1" s="1"/>
  <c r="AA73" i="1"/>
  <c r="AI73" i="1"/>
  <c r="AR73" i="1"/>
  <c r="AY73" i="1"/>
  <c r="R73" i="1"/>
  <c r="K73" i="1"/>
  <c r="D73" i="1" s="1"/>
  <c r="K39" i="1" l="1"/>
  <c r="AC36" i="1" l="1"/>
  <c r="AA40" i="1" l="1"/>
  <c r="AA39" i="1"/>
  <c r="K40" i="1" l="1"/>
  <c r="R40" i="1" l="1"/>
  <c r="AY72" i="1" l="1"/>
  <c r="AR72" i="1" s="1"/>
  <c r="AI72" i="1"/>
  <c r="AA72" i="1" s="1"/>
  <c r="R72" i="1"/>
  <c r="K72" i="1"/>
  <c r="D72" i="1" s="1"/>
  <c r="R45" i="1" l="1"/>
  <c r="N60" i="1" l="1"/>
  <c r="K60" i="1" s="1"/>
  <c r="D60" i="1" s="1"/>
  <c r="M37" i="1"/>
  <c r="K65" i="1" l="1"/>
  <c r="D65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Q20" i="1"/>
  <c r="P20" i="1"/>
  <c r="O20" i="1"/>
  <c r="Q58" i="1"/>
  <c r="P58" i="1"/>
  <c r="O58" i="1"/>
  <c r="BE59" i="1"/>
  <c r="BE58" i="1" s="1"/>
  <c r="BD59" i="1"/>
  <c r="BD58" i="1" s="1"/>
  <c r="BC59" i="1"/>
  <c r="BC58" i="1" s="1"/>
  <c r="BB59" i="1"/>
  <c r="BB58" i="1" s="1"/>
  <c r="BA59" i="1"/>
  <c r="BA58" i="1" s="1"/>
  <c r="AZ59" i="1"/>
  <c r="AZ58" i="1" s="1"/>
  <c r="AX59" i="1"/>
  <c r="AX58" i="1" s="1"/>
  <c r="AW59" i="1"/>
  <c r="AW58" i="1" s="1"/>
  <c r="AV59" i="1"/>
  <c r="AV58" i="1" s="1"/>
  <c r="AU59" i="1"/>
  <c r="AU58" i="1" s="1"/>
  <c r="AT59" i="1"/>
  <c r="AT58" i="1" s="1"/>
  <c r="AS59" i="1"/>
  <c r="AS58" i="1" s="1"/>
  <c r="AQ59" i="1"/>
  <c r="AQ58" i="1" s="1"/>
  <c r="AP59" i="1"/>
  <c r="AP58" i="1" s="1"/>
  <c r="AO59" i="1"/>
  <c r="AO58" i="1" s="1"/>
  <c r="AN59" i="1"/>
  <c r="AN58" i="1" s="1"/>
  <c r="AM59" i="1"/>
  <c r="AM58" i="1" s="1"/>
  <c r="AL59" i="1"/>
  <c r="AL58" i="1" s="1"/>
  <c r="AI58" i="1" s="1"/>
  <c r="AK59" i="1"/>
  <c r="AK58" i="1" s="1"/>
  <c r="AJ59" i="1"/>
  <c r="AJ58" i="1" s="1"/>
  <c r="Z59" i="1"/>
  <c r="Z58" i="1" s="1"/>
  <c r="Y59" i="1"/>
  <c r="Y58" i="1" s="1"/>
  <c r="X59" i="1"/>
  <c r="X58" i="1" s="1"/>
  <c r="W59" i="1"/>
  <c r="W58" i="1" s="1"/>
  <c r="AH59" i="1"/>
  <c r="AH58" i="1" s="1"/>
  <c r="AG59" i="1"/>
  <c r="AG58" i="1" s="1"/>
  <c r="AF59" i="1"/>
  <c r="AF58" i="1" s="1"/>
  <c r="AE59" i="1"/>
  <c r="AE58" i="1" s="1"/>
  <c r="AD59" i="1"/>
  <c r="AD58" i="1" s="1"/>
  <c r="AA58" i="1" s="1"/>
  <c r="AC59" i="1"/>
  <c r="AC58" i="1" s="1"/>
  <c r="AB59" i="1"/>
  <c r="AB58" i="1" s="1"/>
  <c r="V59" i="1"/>
  <c r="V58" i="1" s="1"/>
  <c r="U59" i="1"/>
  <c r="U58" i="1" s="1"/>
  <c r="T59" i="1"/>
  <c r="T58" i="1" s="1"/>
  <c r="S59" i="1"/>
  <c r="S58" i="1" s="1"/>
  <c r="M59" i="1"/>
  <c r="M58" i="1" s="1"/>
  <c r="L59" i="1"/>
  <c r="L58" i="1" s="1"/>
  <c r="N58" i="1"/>
  <c r="BE70" i="1"/>
  <c r="BE67" i="1" s="1"/>
  <c r="BD70" i="1"/>
  <c r="BD67" i="1" s="1"/>
  <c r="BC70" i="1"/>
  <c r="BB70" i="1"/>
  <c r="BB67" i="1" s="1"/>
  <c r="BA70" i="1"/>
  <c r="BA67" i="1" s="1"/>
  <c r="AZ70" i="1"/>
  <c r="AZ67" i="1" s="1"/>
  <c r="AX70" i="1"/>
  <c r="AX67" i="1" s="1"/>
  <c r="AW70" i="1"/>
  <c r="AW67" i="1" s="1"/>
  <c r="AV70" i="1"/>
  <c r="AU70" i="1"/>
  <c r="AU67" i="1" s="1"/>
  <c r="AT70" i="1"/>
  <c r="AT67" i="1" s="1"/>
  <c r="AS70" i="1"/>
  <c r="AS67" i="1" s="1"/>
  <c r="AQ70" i="1"/>
  <c r="AQ67" i="1" s="1"/>
  <c r="AP70" i="1"/>
  <c r="AP67" i="1" s="1"/>
  <c r="AO70" i="1"/>
  <c r="AO67" i="1" s="1"/>
  <c r="AN70" i="1"/>
  <c r="AN67" i="1" s="1"/>
  <c r="AM67" i="1"/>
  <c r="AL70" i="1"/>
  <c r="AL67" i="1" s="1"/>
  <c r="AK67" i="1"/>
  <c r="AJ70" i="1"/>
  <c r="AJ67" i="1" s="1"/>
  <c r="AH70" i="1"/>
  <c r="AH67" i="1" s="1"/>
  <c r="AG70" i="1"/>
  <c r="AG67" i="1" s="1"/>
  <c r="AF70" i="1"/>
  <c r="AF67" i="1" s="1"/>
  <c r="AE70" i="1"/>
  <c r="AD70" i="1"/>
  <c r="AD67" i="1" s="1"/>
  <c r="AC70" i="1"/>
  <c r="AB70" i="1"/>
  <c r="AB67" i="1" s="1"/>
  <c r="Z70" i="1"/>
  <c r="Z67" i="1" s="1"/>
  <c r="Y70" i="1"/>
  <c r="Y67" i="1" s="1"/>
  <c r="X70" i="1"/>
  <c r="X67" i="1" s="1"/>
  <c r="W70" i="1"/>
  <c r="V70" i="1"/>
  <c r="U70" i="1"/>
  <c r="U69" i="1" s="1"/>
  <c r="T70" i="1"/>
  <c r="T67" i="1" s="1"/>
  <c r="S70" i="1"/>
  <c r="S67" i="1" s="1"/>
  <c r="Q70" i="1"/>
  <c r="Q67" i="1" s="1"/>
  <c r="P70" i="1"/>
  <c r="P67" i="1" s="1"/>
  <c r="N70" i="1"/>
  <c r="N69" i="1" s="1"/>
  <c r="N18" i="1" s="1"/>
  <c r="N17" i="1" s="1"/>
  <c r="M70" i="1"/>
  <c r="L70" i="1"/>
  <c r="L67" i="1" s="1"/>
  <c r="O70" i="1"/>
  <c r="BE51" i="1"/>
  <c r="BD51" i="1"/>
  <c r="BD18" i="1" s="1"/>
  <c r="BC51" i="1"/>
  <c r="BB51" i="1"/>
  <c r="BA51" i="1"/>
  <c r="BA18" i="1" s="1"/>
  <c r="AZ51" i="1"/>
  <c r="AX51" i="1"/>
  <c r="AW51" i="1"/>
  <c r="AW18" i="1" s="1"/>
  <c r="AV51" i="1"/>
  <c r="AU51" i="1"/>
  <c r="AT51" i="1"/>
  <c r="AT18" i="1" s="1"/>
  <c r="AS51" i="1"/>
  <c r="AQ51" i="1"/>
  <c r="AP51" i="1"/>
  <c r="AP18" i="1" s="1"/>
  <c r="AO51" i="1"/>
  <c r="AN51" i="1"/>
  <c r="AM51" i="1"/>
  <c r="AL51" i="1"/>
  <c r="AK51" i="1"/>
  <c r="AJ51" i="1"/>
  <c r="AH51" i="1"/>
  <c r="AG51" i="1"/>
  <c r="AF51" i="1"/>
  <c r="AE51" i="1"/>
  <c r="AD51" i="1"/>
  <c r="AC51" i="1"/>
  <c r="AB51" i="1"/>
  <c r="Z51" i="1"/>
  <c r="Y51" i="1"/>
  <c r="X51" i="1"/>
  <c r="U51" i="1"/>
  <c r="T51" i="1"/>
  <c r="S51" i="1"/>
  <c r="M51" i="1"/>
  <c r="L51" i="1"/>
  <c r="O51" i="1"/>
  <c r="AY52" i="1"/>
  <c r="AA49" i="1"/>
  <c r="R49" i="1"/>
  <c r="M19" i="1"/>
  <c r="K50" i="1"/>
  <c r="K49" i="1"/>
  <c r="AH36" i="1"/>
  <c r="AG36" i="1"/>
  <c r="AG18" i="1" s="1"/>
  <c r="AF36" i="1"/>
  <c r="AE36" i="1"/>
  <c r="AB36" i="1"/>
  <c r="Z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Y37" i="1"/>
  <c r="X37" i="1"/>
  <c r="W37" i="1"/>
  <c r="T37" i="1"/>
  <c r="S37" i="1"/>
  <c r="Q37" i="1"/>
  <c r="Q19" i="1" s="1"/>
  <c r="P37" i="1"/>
  <c r="P19" i="1" s="1"/>
  <c r="O37" i="1"/>
  <c r="O19" i="1" s="1"/>
  <c r="L37" i="1"/>
  <c r="L19" i="1" s="1"/>
  <c r="AY46" i="1"/>
  <c r="K46" i="1"/>
  <c r="K45" i="1"/>
  <c r="D45" i="1" s="1"/>
  <c r="R51" i="1" l="1"/>
  <c r="D51" i="1" s="1"/>
  <c r="D49" i="1"/>
  <c r="W67" i="1"/>
  <c r="W69" i="1"/>
  <c r="M67" i="1"/>
  <c r="M69" i="1"/>
  <c r="AE67" i="1"/>
  <c r="AE69" i="1"/>
  <c r="AV67" i="1"/>
  <c r="AV69" i="1"/>
  <c r="BC67" i="1"/>
  <c r="BC18" i="1" s="1"/>
  <c r="BC17" i="1" s="1"/>
  <c r="BC69" i="1"/>
  <c r="L18" i="1"/>
  <c r="L17" i="1" s="1"/>
  <c r="AF18" i="1"/>
  <c r="O67" i="1"/>
  <c r="O69" i="1"/>
  <c r="AC67" i="1"/>
  <c r="AC69" i="1"/>
  <c r="AB18" i="1"/>
  <c r="AM18" i="1"/>
  <c r="AN18" i="1"/>
  <c r="AQ18" i="1"/>
  <c r="AQ17" i="1" s="1"/>
  <c r="AX18" i="1"/>
  <c r="AX17" i="1" s="1"/>
  <c r="BE18" i="1"/>
  <c r="BE17" i="1" s="1"/>
  <c r="O18" i="1"/>
  <c r="O17" i="1" s="1"/>
  <c r="R70" i="1"/>
  <c r="R69" i="1" s="1"/>
  <c r="AO18" i="1"/>
  <c r="AO17" i="1" s="1"/>
  <c r="AS18" i="1"/>
  <c r="AS17" i="1" s="1"/>
  <c r="AV18" i="1"/>
  <c r="AV17" i="1" s="1"/>
  <c r="AZ18" i="1"/>
  <c r="AH18" i="1"/>
  <c r="AE18" i="1"/>
  <c r="AN17" i="1"/>
  <c r="AP17" i="1"/>
  <c r="AW17" i="1"/>
  <c r="AZ17" i="1"/>
  <c r="BD17" i="1"/>
  <c r="AM17" i="1"/>
  <c r="AT17" i="1"/>
  <c r="BA17" i="1"/>
  <c r="K70" i="1"/>
  <c r="K69" i="1" s="1"/>
  <c r="AR59" i="1"/>
  <c r="AR58" i="1" s="1"/>
  <c r="U67" i="1"/>
  <c r="L35" i="1"/>
  <c r="S35" i="1"/>
  <c r="T35" i="1"/>
  <c r="X35" i="1"/>
  <c r="M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7" i="1"/>
  <c r="N22" i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5" i="1" l="1"/>
  <c r="K63" i="1" l="1"/>
  <c r="R63" i="1"/>
  <c r="AA63" i="1"/>
  <c r="AI63" i="1"/>
  <c r="AR63" i="1"/>
  <c r="AY63" i="1"/>
  <c r="D63" i="1" l="1"/>
  <c r="AA46" i="1" l="1"/>
  <c r="AR46" i="1"/>
  <c r="AP35" i="1"/>
  <c r="AO35" i="1"/>
  <c r="AQ25" i="1"/>
  <c r="D46" i="1" l="1"/>
  <c r="AQ35" i="1"/>
  <c r="AY71" i="1" l="1"/>
  <c r="AY31" i="1"/>
  <c r="AY53" i="1" l="1"/>
  <c r="AR53" i="1"/>
  <c r="AR45" i="1"/>
  <c r="AY45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70" i="1"/>
  <c r="AI69" i="1" s="1"/>
  <c r="AY23" i="1"/>
  <c r="AY70" i="1"/>
  <c r="AY69" i="1" s="1"/>
  <c r="AI59" i="1"/>
  <c r="AY51" i="1"/>
  <c r="AW35" i="1"/>
  <c r="AN35" i="1"/>
  <c r="AY24" i="1"/>
  <c r="AY20" i="1" s="1"/>
  <c r="AX25" i="1"/>
  <c r="AY62" i="1"/>
  <c r="AY59" i="1"/>
  <c r="AY58" i="1" s="1"/>
  <c r="AY57" i="1"/>
  <c r="AY56" i="1"/>
  <c r="AY55" i="1"/>
  <c r="AY54" i="1"/>
  <c r="AY44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5" i="1"/>
  <c r="AA32" i="1" l="1"/>
  <c r="AI53" i="1" l="1"/>
  <c r="AA53" i="1"/>
  <c r="AA70" i="1" l="1"/>
  <c r="AA69" i="1" s="1"/>
  <c r="AR71" i="1"/>
  <c r="AI71" i="1"/>
  <c r="AA71" i="1"/>
  <c r="J67" i="1"/>
  <c r="I67" i="1"/>
  <c r="H67" i="1"/>
  <c r="G67" i="1"/>
  <c r="F67" i="1"/>
  <c r="E67" i="1"/>
  <c r="K71" i="1"/>
  <c r="R71" i="1"/>
  <c r="D71" i="1" l="1"/>
  <c r="AR70" i="1"/>
  <c r="AI67" i="1"/>
  <c r="AI62" i="1"/>
  <c r="AI57" i="1"/>
  <c r="AI56" i="1"/>
  <c r="AI55" i="1"/>
  <c r="AI54" i="1"/>
  <c r="AI52" i="1"/>
  <c r="AI44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70" i="1" l="1"/>
  <c r="AR69" i="1"/>
  <c r="D69" i="1" s="1"/>
  <c r="AL22" i="1"/>
  <c r="AR67" i="1"/>
  <c r="AY67" i="1"/>
  <c r="AM35" i="1"/>
  <c r="AK35" i="1"/>
  <c r="AI25" i="1"/>
  <c r="AI36" i="1"/>
  <c r="AJ35" i="1"/>
  <c r="AA67" i="1"/>
  <c r="D67" i="1" s="1"/>
  <c r="AI37" i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R25" i="1"/>
  <c r="D37" i="1" l="1"/>
  <c r="D25" i="1"/>
  <c r="R32" i="1"/>
  <c r="V22" i="1" l="1"/>
  <c r="W22" i="1"/>
  <c r="R22" i="1" l="1"/>
  <c r="AA30" i="1"/>
  <c r="AR30" i="1"/>
  <c r="AA62" i="1" l="1"/>
  <c r="AA57" i="1"/>
  <c r="AA56" i="1"/>
  <c r="AA55" i="1"/>
  <c r="AA54" i="1"/>
  <c r="AA52" i="1"/>
  <c r="AA44" i="1"/>
  <c r="AA31" i="1"/>
  <c r="AA29" i="1"/>
  <c r="AA28" i="1"/>
  <c r="AA27" i="1"/>
  <c r="AA26" i="1"/>
  <c r="AR62" i="1"/>
  <c r="AR57" i="1"/>
  <c r="AR56" i="1"/>
  <c r="AR55" i="1"/>
  <c r="AR54" i="1"/>
  <c r="AR52" i="1"/>
  <c r="AR44" i="1"/>
  <c r="AR31" i="1"/>
  <c r="AR29" i="1"/>
  <c r="AR28" i="1"/>
  <c r="AR27" i="1"/>
  <c r="AR26" i="1"/>
  <c r="K62" i="1"/>
  <c r="K57" i="1"/>
  <c r="K56" i="1"/>
  <c r="K55" i="1"/>
  <c r="K54" i="1"/>
  <c r="K53" i="1"/>
  <c r="K52" i="1"/>
  <c r="K44" i="1"/>
  <c r="K31" i="1"/>
  <c r="K30" i="1"/>
  <c r="K28" i="1"/>
  <c r="K26" i="1"/>
  <c r="R62" i="1" l="1"/>
  <c r="D62" i="1" s="1"/>
  <c r="R57" i="1"/>
  <c r="D57" i="1" s="1"/>
  <c r="R56" i="1"/>
  <c r="D56" i="1" s="1"/>
  <c r="R55" i="1"/>
  <c r="D55" i="1" s="1"/>
  <c r="R54" i="1"/>
  <c r="D54" i="1" s="1"/>
  <c r="R53" i="1"/>
  <c r="D53" i="1" s="1"/>
  <c r="R52" i="1"/>
  <c r="D52" i="1" s="1"/>
  <c r="R44" i="1"/>
  <c r="D44" i="1" s="1"/>
  <c r="R31" i="1"/>
  <c r="D31" i="1" s="1"/>
  <c r="R30" i="1"/>
  <c r="D30" i="1" s="1"/>
  <c r="R29" i="1"/>
  <c r="R28" i="1"/>
  <c r="D28" i="1" s="1"/>
  <c r="R27" i="1"/>
  <c r="R26" i="1"/>
  <c r="D26" i="1" s="1"/>
  <c r="AD35" i="1"/>
  <c r="AC35" i="1"/>
  <c r="AE35" i="1"/>
  <c r="K29" i="1"/>
  <c r="K27" i="1"/>
  <c r="O35" i="1"/>
  <c r="O22" i="1"/>
  <c r="G59" i="1"/>
  <c r="G58" i="1" s="1"/>
  <c r="G51" i="1"/>
  <c r="G35" i="1"/>
  <c r="G23" i="1"/>
  <c r="G19" i="1"/>
  <c r="F59" i="1"/>
  <c r="F58" i="1" s="1"/>
  <c r="F51" i="1"/>
  <c r="F35" i="1"/>
  <c r="F31" i="1"/>
  <c r="F26" i="1"/>
  <c r="F19" i="1"/>
  <c r="E59" i="1"/>
  <c r="E51" i="1"/>
  <c r="E23" i="1"/>
  <c r="E19" i="1"/>
  <c r="H53" i="1"/>
  <c r="H35" i="1"/>
  <c r="D27" i="1" l="1"/>
  <c r="D29" i="1"/>
  <c r="K24" i="1"/>
  <c r="K20" i="1" s="1"/>
  <c r="E36" i="1"/>
  <c r="E18" i="1" s="1"/>
  <c r="F25" i="1"/>
  <c r="AB35" i="1"/>
  <c r="AA59" i="1"/>
  <c r="AS35" i="1"/>
  <c r="AR35" i="1" s="1"/>
  <c r="AR36" i="1"/>
  <c r="H51" i="1"/>
  <c r="H18" i="1" s="1"/>
  <c r="H17" i="1" s="1"/>
  <c r="E58" i="1"/>
  <c r="K23" i="1"/>
  <c r="K59" i="1"/>
  <c r="K58" i="1" s="1"/>
  <c r="R59" i="1"/>
  <c r="W35" i="1"/>
  <c r="F23" i="1"/>
  <c r="F22" i="1" s="1"/>
  <c r="G22" i="1"/>
  <c r="E22" i="1"/>
  <c r="G18" i="1"/>
  <c r="G17" i="1" s="1"/>
  <c r="D58" i="1" l="1"/>
  <c r="D59" i="1"/>
  <c r="K22" i="1"/>
  <c r="E35" i="1"/>
  <c r="K19" i="1"/>
  <c r="D19" i="1" s="1"/>
  <c r="F18" i="1"/>
  <c r="F17" i="1" s="1"/>
  <c r="E17" i="1"/>
  <c r="R24" i="1"/>
  <c r="D20" i="1" l="1"/>
  <c r="D24" i="1"/>
  <c r="D22" i="1"/>
  <c r="AR51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P35" i="1"/>
  <c r="Q35" i="1"/>
  <c r="J35" i="1"/>
  <c r="D36" i="1" l="1"/>
  <c r="K35" i="1"/>
  <c r="D35" i="1" s="1"/>
  <c r="Q51" i="1" l="1"/>
  <c r="Q18" i="1" s="1"/>
  <c r="Q17" i="1" s="1"/>
  <c r="P51" i="1" l="1"/>
  <c r="P18" i="1" s="1"/>
  <c r="P17" i="1" s="1"/>
  <c r="K17" i="1" s="1"/>
  <c r="D17" i="1" s="1"/>
  <c r="J51" i="1"/>
  <c r="J18" i="1" s="1"/>
  <c r="J17" i="1" s="1"/>
  <c r="K18" i="1" l="1"/>
  <c r="AA18" i="1"/>
  <c r="I53" i="1"/>
  <c r="D5" i="2"/>
  <c r="D18" i="1" l="1"/>
  <c r="I51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<sst xmlns="http://schemas.openxmlformats.org/spreadsheetml/2006/main" count="203" uniqueCount="73">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</sst>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6"/>
  <sheetViews>
    <sheetView tabSelected="1" view="pageBreakPreview" topLeftCell="A5" zoomScale="40" zoomScaleNormal="54" zoomScaleSheetLayoutView="40" workbookViewId="0">
      <selection activeCell="R22" sqref="R22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73" t="s">
        <v>72</v>
      </c>
      <c r="AY1" s="74"/>
      <c r="AZ1" s="74"/>
      <c r="BA1" s="74"/>
      <c r="BB1" s="74"/>
      <c r="BC1" s="74"/>
      <c r="BD1" s="74"/>
      <c r="BE1" s="74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74"/>
      <c r="AY2" s="74"/>
      <c r="AZ2" s="74"/>
      <c r="BA2" s="74"/>
      <c r="BB2" s="74"/>
      <c r="BC2" s="74"/>
      <c r="BD2" s="74"/>
      <c r="BE2" s="74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74"/>
      <c r="AY3" s="74"/>
      <c r="AZ3" s="74"/>
      <c r="BA3" s="74"/>
      <c r="BB3" s="74"/>
      <c r="BC3" s="74"/>
      <c r="BD3" s="74"/>
      <c r="BE3" s="74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74"/>
      <c r="AY4" s="74"/>
      <c r="AZ4" s="74"/>
      <c r="BA4" s="74"/>
      <c r="BB4" s="74"/>
      <c r="BC4" s="74"/>
      <c r="BD4" s="74"/>
      <c r="BE4" s="74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73" t="s">
        <v>69</v>
      </c>
      <c r="AZ7" s="77"/>
      <c r="BA7" s="77"/>
      <c r="BB7" s="77"/>
      <c r="BC7" s="77"/>
      <c r="BD7" s="77"/>
      <c r="BE7" s="77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77"/>
      <c r="AZ8" s="77"/>
      <c r="BA8" s="77"/>
      <c r="BB8" s="77"/>
      <c r="BC8" s="77"/>
      <c r="BD8" s="77"/>
      <c r="BE8" s="77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77"/>
      <c r="AZ9" s="77"/>
      <c r="BA9" s="77"/>
      <c r="BB9" s="77"/>
      <c r="BC9" s="77"/>
      <c r="BD9" s="77"/>
      <c r="BE9" s="77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81" t="s">
        <v>19</v>
      </c>
      <c r="Z10" s="81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77"/>
      <c r="AZ10" s="77"/>
      <c r="BA10" s="77"/>
      <c r="BB10" s="77"/>
      <c r="BC10" s="77"/>
      <c r="BD10" s="77"/>
      <c r="BE10" s="77"/>
      <c r="BF10" s="37"/>
    </row>
    <row r="11" spans="1:58" ht="39.75" customHeight="1" x14ac:dyDescent="0.45">
      <c r="A11" s="87" t="s">
        <v>59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89" t="s">
        <v>4</v>
      </c>
      <c r="B13" s="89" t="s">
        <v>5</v>
      </c>
      <c r="C13" s="89" t="s">
        <v>0</v>
      </c>
      <c r="D13" s="89" t="s">
        <v>1</v>
      </c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3"/>
      <c r="BF13" s="37"/>
    </row>
    <row r="14" spans="1:58" ht="25.15" customHeight="1" x14ac:dyDescent="0.2">
      <c r="A14" s="95"/>
      <c r="B14" s="95"/>
      <c r="C14" s="89"/>
      <c r="D14" s="89" t="s">
        <v>2</v>
      </c>
      <c r="E14" s="89"/>
      <c r="F14" s="89"/>
      <c r="G14" s="89"/>
      <c r="H14" s="89"/>
      <c r="I14" s="89"/>
      <c r="J14" s="89"/>
      <c r="K14" s="89" t="s">
        <v>32</v>
      </c>
      <c r="L14" s="89"/>
      <c r="M14" s="89"/>
      <c r="N14" s="89"/>
      <c r="O14" s="89"/>
      <c r="P14" s="89"/>
      <c r="Q14" s="89"/>
      <c r="R14" s="89" t="s">
        <v>31</v>
      </c>
      <c r="S14" s="89"/>
      <c r="T14" s="89"/>
      <c r="U14" s="89"/>
      <c r="V14" s="89"/>
      <c r="W14" s="89"/>
      <c r="X14" s="89"/>
      <c r="Y14" s="89"/>
      <c r="Z14" s="89"/>
      <c r="AA14" s="89" t="s">
        <v>30</v>
      </c>
      <c r="AB14" s="92"/>
      <c r="AC14" s="92"/>
      <c r="AD14" s="92"/>
      <c r="AE14" s="92"/>
      <c r="AF14" s="92"/>
      <c r="AG14" s="92"/>
      <c r="AH14" s="92"/>
      <c r="AI14" s="78" t="s">
        <v>29</v>
      </c>
      <c r="AJ14" s="79"/>
      <c r="AK14" s="79"/>
      <c r="AL14" s="79"/>
      <c r="AM14" s="79"/>
      <c r="AN14" s="79"/>
      <c r="AO14" s="79"/>
      <c r="AP14" s="79"/>
      <c r="AQ14" s="80"/>
      <c r="AR14" s="83" t="s">
        <v>28</v>
      </c>
      <c r="AS14" s="84"/>
      <c r="AT14" s="84"/>
      <c r="AU14" s="84"/>
      <c r="AV14" s="84"/>
      <c r="AW14" s="84"/>
      <c r="AX14" s="85"/>
      <c r="AY14" s="78" t="s">
        <v>27</v>
      </c>
      <c r="AZ14" s="79"/>
      <c r="BA14" s="79"/>
      <c r="BB14" s="79"/>
      <c r="BC14" s="79"/>
      <c r="BD14" s="79"/>
      <c r="BE14" s="79"/>
      <c r="BF14" s="37"/>
    </row>
    <row r="15" spans="1:58" ht="138" customHeight="1" x14ac:dyDescent="0.2">
      <c r="A15" s="95"/>
      <c r="B15" s="95"/>
      <c r="C15" s="89"/>
      <c r="D15" s="89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5" t="s">
        <v>17</v>
      </c>
      <c r="BF15" s="66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91" t="s">
        <v>60</v>
      </c>
      <c r="B17" s="40"/>
      <c r="C17" s="40" t="s">
        <v>6</v>
      </c>
      <c r="D17" s="41">
        <f>K17+R17+AA17+AI17+AR17+AY17</f>
        <v>919617.10000000009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R18+R19+R20+R21</f>
        <v>435337.4</v>
      </c>
      <c r="S17" s="41">
        <f t="shared" ref="S17:Z17" si="1">S18+S19+S20+S21</f>
        <v>220202.09999999998</v>
      </c>
      <c r="T17" s="41">
        <f t="shared" si="1"/>
        <v>0</v>
      </c>
      <c r="U17" s="41">
        <f t="shared" si="1"/>
        <v>95997.499999999985</v>
      </c>
      <c r="V17" s="41">
        <f>V18+V19+V20+V21</f>
        <v>75534.399999999994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91"/>
      <c r="B18" s="40" t="s">
        <v>7</v>
      </c>
      <c r="C18" s="40" t="s">
        <v>7</v>
      </c>
      <c r="D18" s="41">
        <f>K18+R18+AA18+AI18+AR18+AY18</f>
        <v>645956.80000000005</v>
      </c>
      <c r="E18" s="41" t="e">
        <f t="shared" ref="E18:J18" si="6">E23+E36+E51+E57+E59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L23+L36+L51+L59</f>
        <v>13597.4</v>
      </c>
      <c r="M18" s="41">
        <f>M23+M36+M51+M69+AP23</f>
        <v>99716.4</v>
      </c>
      <c r="N18" s="41">
        <f>N23+N36+N51+N59+N69</f>
        <v>37369.5</v>
      </c>
      <c r="O18" s="41">
        <f>O23+O36+O51+O59+O67</f>
        <v>31442.2</v>
      </c>
      <c r="P18" s="41">
        <f t="shared" ref="P18:Q18" si="9">P23+P36+P51+P59</f>
        <v>65.900000000000006</v>
      </c>
      <c r="Q18" s="41">
        <f t="shared" si="9"/>
        <v>167</v>
      </c>
      <c r="R18" s="41">
        <f>S18+T18+U18+V18+W18+X18+Y18+Z18</f>
        <v>225630.19999999998</v>
      </c>
      <c r="S18" s="41">
        <f>S23+S36+S51+S59+S67</f>
        <v>85069.2</v>
      </c>
      <c r="T18" s="41">
        <v>0</v>
      </c>
      <c r="U18" s="41">
        <f>U23+U36+U51+U59+U69</f>
        <v>62917.499999999993</v>
      </c>
      <c r="V18" s="41">
        <f>V23+V36+V51+V59+V69</f>
        <v>34040.1</v>
      </c>
      <c r="W18" s="41">
        <f>W36+W51+W59+W69</f>
        <v>43243.8</v>
      </c>
      <c r="X18" s="41">
        <v>0</v>
      </c>
      <c r="Y18" s="41">
        <f>Y36+Y51</f>
        <v>98.6</v>
      </c>
      <c r="Z18" s="41">
        <f>Z36+Z51</f>
        <v>261</v>
      </c>
      <c r="AA18" s="41">
        <f>AB18+AC18+AD18+AE18+AF18+AG18+AH18</f>
        <v>88239.89999999998</v>
      </c>
      <c r="AB18" s="41">
        <f t="shared" ref="AB18:AH18" si="10">AB23+AB36+AB51+AB59</f>
        <v>0</v>
      </c>
      <c r="AC18" s="41">
        <f>AC23+AC36+AC51+AC59+AC67</f>
        <v>49538.1</v>
      </c>
      <c r="AD18" s="41">
        <f>AD23+AD36+AD51+AD59</f>
        <v>33376.699999999997</v>
      </c>
      <c r="AE18" s="41">
        <f>AE23+AE36+AE51+AE59+AE67</f>
        <v>5135.7</v>
      </c>
      <c r="AF18" s="41">
        <f t="shared" si="10"/>
        <v>67.400000000000006</v>
      </c>
      <c r="AG18" s="41">
        <f t="shared" si="10"/>
        <v>0</v>
      </c>
      <c r="AH18" s="41">
        <f t="shared" si="10"/>
        <v>122</v>
      </c>
      <c r="AI18" s="41">
        <f>AJ18+AK18+AL18+AM18+AN18+AO18+AP18+AQ18</f>
        <v>81992.7</v>
      </c>
      <c r="AJ18" s="41">
        <f t="shared" ref="AJ18:AQ18" si="11">AJ23+AJ36+AJ51+AJ59</f>
        <v>0</v>
      </c>
      <c r="AK18" s="41">
        <f>AK23+AK36+AK51+AK59+AK67</f>
        <v>49538.1</v>
      </c>
      <c r="AL18" s="41">
        <f t="shared" si="11"/>
        <v>26969.600000000002</v>
      </c>
      <c r="AM18" s="41">
        <f>AM23+AM36+AM51+AM59+AM67</f>
        <v>5355.6</v>
      </c>
      <c r="AN18" s="41">
        <f t="shared" si="11"/>
        <v>7.4</v>
      </c>
      <c r="AO18" s="41">
        <f t="shared" si="11"/>
        <v>0</v>
      </c>
      <c r="AP18" s="41">
        <f t="shared" si="11"/>
        <v>0</v>
      </c>
      <c r="AQ18" s="41">
        <f t="shared" si="11"/>
        <v>122</v>
      </c>
      <c r="AR18" s="41">
        <f>AT18+AU18+AV18+AW18+BE18</f>
        <v>33867.800000000003</v>
      </c>
      <c r="AS18" s="41">
        <f t="shared" ref="AS18:AX18" si="12">AS23+AS36+AS51+AS59</f>
        <v>0</v>
      </c>
      <c r="AT18" s="41">
        <f t="shared" si="12"/>
        <v>0</v>
      </c>
      <c r="AU18" s="41">
        <f t="shared" si="12"/>
        <v>29024.100000000002</v>
      </c>
      <c r="AV18" s="41">
        <f>AV23+AV36+AV51+AV59+AV67</f>
        <v>4843.7</v>
      </c>
      <c r="AW18" s="41">
        <f t="shared" si="12"/>
        <v>0</v>
      </c>
      <c r="AX18" s="41">
        <f t="shared" si="12"/>
        <v>0</v>
      </c>
      <c r="AY18" s="41">
        <f>BA18+BB18+BC18+BD18+BL18+BE18</f>
        <v>33867.800000000003</v>
      </c>
      <c r="AZ18" s="41">
        <f t="shared" ref="AZ18:BE18" si="13">AZ23+AZ36+AZ51+AZ59</f>
        <v>0</v>
      </c>
      <c r="BA18" s="41">
        <f t="shared" si="13"/>
        <v>0</v>
      </c>
      <c r="BB18" s="41">
        <f t="shared" si="13"/>
        <v>29024.100000000002</v>
      </c>
      <c r="BC18" s="41">
        <f>BC23+BC36+BC51+BC59+BC67</f>
        <v>4843.7</v>
      </c>
      <c r="BD18" s="41">
        <f t="shared" si="13"/>
        <v>0</v>
      </c>
      <c r="BE18" s="41">
        <f t="shared" si="13"/>
        <v>0</v>
      </c>
      <c r="BG18" s="24" t="s">
        <v>26</v>
      </c>
    </row>
    <row r="19" spans="1:59" s="24" customFormat="1" ht="126" customHeight="1" x14ac:dyDescent="0.2">
      <c r="A19" s="91"/>
      <c r="B19" s="40" t="s">
        <v>11</v>
      </c>
      <c r="C19" s="40" t="s">
        <v>11</v>
      </c>
      <c r="D19" s="41">
        <f>K19+R19+AA19+AI19+AR19+AY19</f>
        <v>179918.2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4">L37</f>
        <v>19280.599999999999</v>
      </c>
      <c r="M19" s="41">
        <f t="shared" si="14"/>
        <v>15328.5</v>
      </c>
      <c r="N19" s="41">
        <f>N37</f>
        <v>1487.4</v>
      </c>
      <c r="O19" s="41">
        <f t="shared" ref="O19:BE19" si="15">O37</f>
        <v>0</v>
      </c>
      <c r="P19" s="41">
        <f t="shared" si="15"/>
        <v>0</v>
      </c>
      <c r="Q19" s="41">
        <f t="shared" si="15"/>
        <v>0</v>
      </c>
      <c r="R19" s="41">
        <f>S19+T19+U19+V19+W19+X19+Y19+Z19</f>
        <v>143733.70000000001</v>
      </c>
      <c r="S19" s="41">
        <f>S37</f>
        <v>135132.9</v>
      </c>
      <c r="T19" s="41">
        <v>0</v>
      </c>
      <c r="U19" s="41">
        <f>U37</f>
        <v>6548.6</v>
      </c>
      <c r="V19" s="41">
        <f>V37+V61+V44</f>
        <v>2052.1999999999998</v>
      </c>
      <c r="W19" s="41">
        <v>0</v>
      </c>
      <c r="X19" s="41">
        <v>0</v>
      </c>
      <c r="Y19" s="41">
        <v>0</v>
      </c>
      <c r="Z19" s="41">
        <v>0</v>
      </c>
      <c r="AA19" s="41">
        <f>AD19</f>
        <v>40</v>
      </c>
      <c r="AB19" s="41">
        <f t="shared" si="15"/>
        <v>0</v>
      </c>
      <c r="AC19" s="41">
        <f t="shared" si="15"/>
        <v>0</v>
      </c>
      <c r="AD19" s="41">
        <f>AD66</f>
        <v>40</v>
      </c>
      <c r="AE19" s="41">
        <f t="shared" si="15"/>
        <v>0</v>
      </c>
      <c r="AF19" s="41">
        <f t="shared" si="15"/>
        <v>0</v>
      </c>
      <c r="AG19" s="41">
        <f t="shared" si="15"/>
        <v>0</v>
      </c>
      <c r="AH19" s="41">
        <f t="shared" si="15"/>
        <v>0</v>
      </c>
      <c r="AI19" s="41">
        <f>AL19</f>
        <v>48</v>
      </c>
      <c r="AJ19" s="41">
        <f t="shared" si="15"/>
        <v>0</v>
      </c>
      <c r="AK19" s="41">
        <f t="shared" si="15"/>
        <v>0</v>
      </c>
      <c r="AL19" s="41">
        <f>AL66</f>
        <v>48</v>
      </c>
      <c r="AM19" s="41">
        <f t="shared" si="15"/>
        <v>0</v>
      </c>
      <c r="AN19" s="41">
        <f t="shared" si="15"/>
        <v>0</v>
      </c>
      <c r="AO19" s="41">
        <f t="shared" si="15"/>
        <v>0</v>
      </c>
      <c r="AP19" s="41">
        <f t="shared" si="15"/>
        <v>0</v>
      </c>
      <c r="AQ19" s="41">
        <f t="shared" si="15"/>
        <v>0</v>
      </c>
      <c r="AR19" s="41">
        <f t="shared" si="15"/>
        <v>0</v>
      </c>
      <c r="AS19" s="41">
        <f t="shared" si="15"/>
        <v>0</v>
      </c>
      <c r="AT19" s="41">
        <f t="shared" si="15"/>
        <v>0</v>
      </c>
      <c r="AU19" s="41">
        <f t="shared" si="15"/>
        <v>0</v>
      </c>
      <c r="AV19" s="41">
        <f t="shared" si="15"/>
        <v>0</v>
      </c>
      <c r="AW19" s="41">
        <f t="shared" si="15"/>
        <v>0</v>
      </c>
      <c r="AX19" s="41">
        <f t="shared" si="15"/>
        <v>0</v>
      </c>
      <c r="AY19" s="41">
        <f t="shared" si="15"/>
        <v>0</v>
      </c>
      <c r="AZ19" s="41">
        <f t="shared" si="15"/>
        <v>0</v>
      </c>
      <c r="BA19" s="41">
        <f t="shared" si="15"/>
        <v>0</v>
      </c>
      <c r="BB19" s="41">
        <f t="shared" si="15"/>
        <v>0</v>
      </c>
      <c r="BC19" s="41">
        <f t="shared" si="15"/>
        <v>0</v>
      </c>
      <c r="BD19" s="41">
        <f t="shared" si="15"/>
        <v>0</v>
      </c>
      <c r="BE19" s="41">
        <f t="shared" si="15"/>
        <v>0</v>
      </c>
    </row>
    <row r="20" spans="1:59" s="24" customFormat="1" ht="111" customHeight="1" x14ac:dyDescent="0.2">
      <c r="A20" s="91"/>
      <c r="B20" s="40" t="s">
        <v>18</v>
      </c>
      <c r="C20" s="40" t="s">
        <v>18</v>
      </c>
      <c r="D20" s="41">
        <f>K20+R20+AA20+AI20+AR20+AY20</f>
        <v>92949.5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6">L24</f>
        <v>0</v>
      </c>
      <c r="M20" s="41">
        <f t="shared" si="16"/>
        <v>0</v>
      </c>
      <c r="N20" s="41">
        <f>N24</f>
        <v>10337</v>
      </c>
      <c r="O20" s="41">
        <f t="shared" ref="O20:BE20" si="17">O24</f>
        <v>0</v>
      </c>
      <c r="P20" s="41">
        <f t="shared" si="17"/>
        <v>0</v>
      </c>
      <c r="Q20" s="41">
        <f t="shared" si="17"/>
        <v>0</v>
      </c>
      <c r="R20" s="41">
        <f>S20+T20+U20+V20+W20+X20+Y20+Z20</f>
        <v>65973.5</v>
      </c>
      <c r="S20" s="41">
        <v>0</v>
      </c>
      <c r="T20" s="41">
        <v>0</v>
      </c>
      <c r="U20" s="41">
        <f>U24+U38</f>
        <v>26531.399999999998</v>
      </c>
      <c r="V20" s="41">
        <f>V24+V38</f>
        <v>39442.1</v>
      </c>
      <c r="W20" s="41">
        <v>0</v>
      </c>
      <c r="X20" s="41">
        <v>0</v>
      </c>
      <c r="Y20" s="41">
        <v>0</v>
      </c>
      <c r="Z20" s="41">
        <v>0</v>
      </c>
      <c r="AA20" s="41">
        <f t="shared" si="17"/>
        <v>8979</v>
      </c>
      <c r="AB20" s="41">
        <f t="shared" si="17"/>
        <v>0</v>
      </c>
      <c r="AC20" s="41">
        <f t="shared" si="17"/>
        <v>0</v>
      </c>
      <c r="AD20" s="41">
        <f>AD24</f>
        <v>8979</v>
      </c>
      <c r="AE20" s="41">
        <f t="shared" si="17"/>
        <v>0</v>
      </c>
      <c r="AF20" s="41">
        <f t="shared" si="17"/>
        <v>0</v>
      </c>
      <c r="AG20" s="41">
        <f t="shared" si="17"/>
        <v>0</v>
      </c>
      <c r="AH20" s="41">
        <f t="shared" si="17"/>
        <v>0</v>
      </c>
      <c r="AI20" s="41">
        <f t="shared" si="17"/>
        <v>7660</v>
      </c>
      <c r="AJ20" s="41">
        <f t="shared" si="17"/>
        <v>0</v>
      </c>
      <c r="AK20" s="41">
        <f t="shared" si="17"/>
        <v>0</v>
      </c>
      <c r="AL20" s="41">
        <f t="shared" si="17"/>
        <v>7660</v>
      </c>
      <c r="AM20" s="41">
        <f t="shared" si="17"/>
        <v>0</v>
      </c>
      <c r="AN20" s="41">
        <f t="shared" si="17"/>
        <v>0</v>
      </c>
      <c r="AO20" s="41">
        <f t="shared" si="17"/>
        <v>0</v>
      </c>
      <c r="AP20" s="41">
        <f t="shared" si="17"/>
        <v>0</v>
      </c>
      <c r="AQ20" s="41">
        <f t="shared" si="17"/>
        <v>0</v>
      </c>
      <c r="AR20" s="41">
        <f t="shared" si="17"/>
        <v>0</v>
      </c>
      <c r="AS20" s="41">
        <f t="shared" si="17"/>
        <v>0</v>
      </c>
      <c r="AT20" s="41">
        <f t="shared" si="17"/>
        <v>0</v>
      </c>
      <c r="AU20" s="41">
        <f t="shared" si="17"/>
        <v>0</v>
      </c>
      <c r="AV20" s="41">
        <f t="shared" si="17"/>
        <v>0</v>
      </c>
      <c r="AW20" s="41">
        <f t="shared" si="17"/>
        <v>0</v>
      </c>
      <c r="AX20" s="41">
        <f t="shared" si="17"/>
        <v>0</v>
      </c>
      <c r="AY20" s="41">
        <f t="shared" si="17"/>
        <v>0</v>
      </c>
      <c r="AZ20" s="41">
        <f t="shared" si="17"/>
        <v>0</v>
      </c>
      <c r="BA20" s="41">
        <f t="shared" si="17"/>
        <v>0</v>
      </c>
      <c r="BB20" s="41">
        <f t="shared" si="17"/>
        <v>0</v>
      </c>
      <c r="BC20" s="41">
        <f t="shared" si="17"/>
        <v>0</v>
      </c>
      <c r="BD20" s="41">
        <f t="shared" si="17"/>
        <v>0</v>
      </c>
      <c r="BE20" s="41">
        <f t="shared" si="17"/>
        <v>0</v>
      </c>
    </row>
    <row r="21" spans="1:59" s="24" customFormat="1" ht="101.25" customHeight="1" x14ac:dyDescent="0.2">
      <c r="A21" s="55"/>
      <c r="B21" s="40" t="s">
        <v>56</v>
      </c>
      <c r="C21" s="40" t="s">
        <v>56</v>
      </c>
      <c r="D21" s="41">
        <f t="shared" ref="D21" si="18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M74</f>
        <v>162.30000000000001</v>
      </c>
      <c r="N21" s="41">
        <f>N74+N65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</row>
    <row r="22" spans="1:59" s="8" customFormat="1" ht="85.5" customHeight="1" x14ac:dyDescent="0.2">
      <c r="A22" s="82" t="s">
        <v>33</v>
      </c>
      <c r="B22" s="40"/>
      <c r="C22" s="40" t="s">
        <v>6</v>
      </c>
      <c r="D22" s="41">
        <f t="shared" ref="D22:D23" si="19">K22+R22+AA22+AI22+AR22+AY22</f>
        <v>148400.79999999999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74440.899999999994</v>
      </c>
      <c r="S22" s="41">
        <f t="shared" ref="S22:Y22" si="20">S23+S24</f>
        <v>0</v>
      </c>
      <c r="T22" s="41">
        <f t="shared" si="20"/>
        <v>0</v>
      </c>
      <c r="U22" s="41">
        <f t="shared" si="20"/>
        <v>27556.199999999997</v>
      </c>
      <c r="V22" s="41">
        <f t="shared" si="20"/>
        <v>46884.7</v>
      </c>
      <c r="W22" s="41">
        <f t="shared" si="20"/>
        <v>0</v>
      </c>
      <c r="X22" s="41">
        <f t="shared" si="20"/>
        <v>0</v>
      </c>
      <c r="Y22" s="41">
        <f t="shared" si="20"/>
        <v>0</v>
      </c>
      <c r="Z22" s="41">
        <v>0</v>
      </c>
      <c r="AA22" s="41">
        <f>AB22+AC22+AD22+AE22+AF22+AG22+AH22</f>
        <v>21365.699999999997</v>
      </c>
      <c r="AB22" s="41">
        <f t="shared" ref="AB22:AH22" si="21">AB23+AB24</f>
        <v>0</v>
      </c>
      <c r="AC22" s="41">
        <f t="shared" si="21"/>
        <v>3399.6</v>
      </c>
      <c r="AD22" s="41">
        <f t="shared" si="21"/>
        <v>17966.099999999999</v>
      </c>
      <c r="AE22" s="41">
        <f t="shared" si="21"/>
        <v>0</v>
      </c>
      <c r="AF22" s="41">
        <f t="shared" si="21"/>
        <v>0</v>
      </c>
      <c r="AG22" s="41">
        <f t="shared" si="21"/>
        <v>0</v>
      </c>
      <c r="AH22" s="41">
        <f t="shared" si="21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2">AQ23+AQ24</f>
        <v>0</v>
      </c>
      <c r="AR22" s="41">
        <f t="shared" si="22"/>
        <v>7000</v>
      </c>
      <c r="AS22" s="41">
        <f t="shared" si="22"/>
        <v>0</v>
      </c>
      <c r="AT22" s="41">
        <f t="shared" si="22"/>
        <v>0</v>
      </c>
      <c r="AU22" s="41">
        <f t="shared" si="22"/>
        <v>7000</v>
      </c>
      <c r="AV22" s="41">
        <f t="shared" si="22"/>
        <v>0</v>
      </c>
      <c r="AW22" s="41">
        <f t="shared" si="22"/>
        <v>0</v>
      </c>
      <c r="AX22" s="41">
        <f t="shared" si="22"/>
        <v>0</v>
      </c>
      <c r="AY22" s="41">
        <f t="shared" ref="AY22:AY23" si="23">AZ22+BA22+BB22+BC22+BL22</f>
        <v>7000</v>
      </c>
      <c r="AZ22" s="41">
        <f t="shared" ref="AZ22:BE22" si="24">AZ23+AZ24</f>
        <v>0</v>
      </c>
      <c r="BA22" s="41">
        <f t="shared" si="24"/>
        <v>0</v>
      </c>
      <c r="BB22" s="41">
        <f t="shared" si="24"/>
        <v>7000</v>
      </c>
      <c r="BC22" s="41">
        <f t="shared" si="24"/>
        <v>0</v>
      </c>
      <c r="BD22" s="41">
        <f t="shared" si="24"/>
        <v>0</v>
      </c>
      <c r="BE22" s="41">
        <f t="shared" si="24"/>
        <v>0</v>
      </c>
      <c r="BF22" s="38"/>
    </row>
    <row r="23" spans="1:59" s="22" customFormat="1" ht="70.5" customHeight="1" x14ac:dyDescent="0.2">
      <c r="A23" s="82"/>
      <c r="B23" s="40" t="s">
        <v>10</v>
      </c>
      <c r="C23" s="40" t="s">
        <v>7</v>
      </c>
      <c r="D23" s="41">
        <f t="shared" si="19"/>
        <v>57957.7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7" si="25">S23+T23+U23+V23+W23+Y23+Z23</f>
        <v>10973.8</v>
      </c>
      <c r="S23" s="41">
        <v>0</v>
      </c>
      <c r="T23" s="41">
        <v>0</v>
      </c>
      <c r="U23" s="41">
        <f>U31</f>
        <v>3399.6</v>
      </c>
      <c r="V23" s="41">
        <f>V26+V28+V29</f>
        <v>7574.1999999999989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6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3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82"/>
      <c r="B24" s="40" t="s">
        <v>18</v>
      </c>
      <c r="C24" s="40" t="s">
        <v>18</v>
      </c>
      <c r="D24" s="41">
        <f>K24+R24+AA24+AI24+AR24+AY24</f>
        <v>90443.1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5"/>
        <v>63467.1</v>
      </c>
      <c r="S24" s="41">
        <v>0</v>
      </c>
      <c r="T24" s="41">
        <v>0</v>
      </c>
      <c r="U24" s="41">
        <f>U34</f>
        <v>24156.6</v>
      </c>
      <c r="V24" s="41">
        <f>V30+V27+V34</f>
        <v>39310.5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7">AB24+AC24+AD24+AE24+AF24+AG24+AH24</f>
        <v>8979</v>
      </c>
      <c r="AB24" s="41">
        <f t="shared" ref="AB24:AH24" si="28">AB27+AB30</f>
        <v>0</v>
      </c>
      <c r="AC24" s="41">
        <f>AC34</f>
        <v>0</v>
      </c>
      <c r="AD24" s="41">
        <f>AD30+AD34</f>
        <v>8979</v>
      </c>
      <c r="AE24" s="41">
        <f t="shared" si="28"/>
        <v>0</v>
      </c>
      <c r="AF24" s="41">
        <f t="shared" si="28"/>
        <v>0</v>
      </c>
      <c r="AG24" s="41">
        <f t="shared" si="28"/>
        <v>0</v>
      </c>
      <c r="AH24" s="41">
        <f t="shared" si="28"/>
        <v>0</v>
      </c>
      <c r="AI24" s="41">
        <f t="shared" ref="AI24:AI29" si="29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0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88" t="s">
        <v>40</v>
      </c>
      <c r="B25" s="40" t="s">
        <v>24</v>
      </c>
      <c r="C25" s="40"/>
      <c r="D25" s="41">
        <f>K25+R25+AA25+AI25+AR25+AY25</f>
        <v>54871.4</v>
      </c>
      <c r="E25" s="41">
        <f>E26+E27</f>
        <v>3476.8</v>
      </c>
      <c r="F25" s="41">
        <f t="shared" ref="F25:J25" si="31">F26+F27</f>
        <v>3772.17</v>
      </c>
      <c r="G25" s="41">
        <f t="shared" si="31"/>
        <v>13011.2</v>
      </c>
      <c r="H25" s="41">
        <f t="shared" si="31"/>
        <v>0</v>
      </c>
      <c r="I25" s="41">
        <f t="shared" si="31"/>
        <v>0</v>
      </c>
      <c r="J25" s="41">
        <f t="shared" si="31"/>
        <v>0</v>
      </c>
      <c r="K25" s="41">
        <f>L25+M25+N25+O25+P25+Q25</f>
        <v>11244.5</v>
      </c>
      <c r="L25" s="41">
        <f>L26+L27</f>
        <v>0</v>
      </c>
      <c r="M25" s="41">
        <f t="shared" ref="M25:Q25" si="32">M26+M27</f>
        <v>0</v>
      </c>
      <c r="N25" s="41">
        <f t="shared" si="32"/>
        <v>11244.5</v>
      </c>
      <c r="O25" s="41">
        <f t="shared" si="32"/>
        <v>0</v>
      </c>
      <c r="P25" s="41">
        <f>P26+P27</f>
        <v>0</v>
      </c>
      <c r="Q25" s="41">
        <f t="shared" si="32"/>
        <v>0</v>
      </c>
      <c r="R25" s="41">
        <f>S25+T25+U25+V25+W25+X25+Y25+Z25</f>
        <v>17639.8</v>
      </c>
      <c r="S25" s="41">
        <f>S26+S27</f>
        <v>0</v>
      </c>
      <c r="T25" s="41">
        <f t="shared" ref="T25:Z25" si="33">T26+T27</f>
        <v>0</v>
      </c>
      <c r="U25" s="41">
        <f t="shared" si="33"/>
        <v>0</v>
      </c>
      <c r="V25" s="41">
        <f>V26+V27</f>
        <v>17639.8</v>
      </c>
      <c r="W25" s="41">
        <f t="shared" si="33"/>
        <v>0</v>
      </c>
      <c r="X25" s="41">
        <f t="shared" si="33"/>
        <v>0</v>
      </c>
      <c r="Y25" s="41">
        <f t="shared" si="33"/>
        <v>0</v>
      </c>
      <c r="Z25" s="41">
        <f t="shared" si="33"/>
        <v>0</v>
      </c>
      <c r="AA25" s="41">
        <f>AB25+AC25+AD25+AE25+AH25</f>
        <v>8987.1</v>
      </c>
      <c r="AB25" s="41">
        <f>AB26+AB27</f>
        <v>0</v>
      </c>
      <c r="AC25" s="41">
        <f t="shared" ref="AC25:AH25" si="34">AC26+AC27</f>
        <v>0</v>
      </c>
      <c r="AD25" s="41">
        <f>AD26</f>
        <v>8987.1</v>
      </c>
      <c r="AE25" s="41">
        <f t="shared" si="34"/>
        <v>0</v>
      </c>
      <c r="AF25" s="41">
        <f>AF26+AF27</f>
        <v>0</v>
      </c>
      <c r="AG25" s="41">
        <f>AG26+AG27</f>
        <v>0</v>
      </c>
      <c r="AH25" s="41">
        <f t="shared" si="34"/>
        <v>0</v>
      </c>
      <c r="AI25" s="41">
        <f t="shared" si="29"/>
        <v>3000</v>
      </c>
      <c r="AJ25" s="41">
        <f>AJ26+AJ27</f>
        <v>0</v>
      </c>
      <c r="AK25" s="41">
        <f t="shared" ref="AK25:AQ25" si="35">AK26+AK27</f>
        <v>0</v>
      </c>
      <c r="AL25" s="41">
        <f t="shared" si="35"/>
        <v>3000</v>
      </c>
      <c r="AM25" s="41">
        <f t="shared" si="35"/>
        <v>0</v>
      </c>
      <c r="AN25" s="41">
        <v>0</v>
      </c>
      <c r="AO25" s="41">
        <v>0</v>
      </c>
      <c r="AP25" s="41">
        <v>0</v>
      </c>
      <c r="AQ25" s="41">
        <f t="shared" si="35"/>
        <v>0</v>
      </c>
      <c r="AR25" s="41">
        <f t="shared" ref="AR25:AR29" si="36">AS25+AT25+AU25+AV25+BE25</f>
        <v>7000</v>
      </c>
      <c r="AS25" s="41">
        <f>AS26+AS27</f>
        <v>0</v>
      </c>
      <c r="AT25" s="41">
        <f t="shared" ref="AT25:AV25" si="37">AT26+AT27</f>
        <v>0</v>
      </c>
      <c r="AU25" s="41">
        <f t="shared" si="37"/>
        <v>7000</v>
      </c>
      <c r="AV25" s="41">
        <f t="shared" si="37"/>
        <v>0</v>
      </c>
      <c r="AW25" s="41">
        <f>AW26</f>
        <v>0</v>
      </c>
      <c r="AX25" s="41">
        <f t="shared" ref="AX25" si="38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39">BA26</f>
        <v>0</v>
      </c>
      <c r="BB25" s="41">
        <f t="shared" si="39"/>
        <v>7000</v>
      </c>
      <c r="BC25" s="41">
        <f t="shared" si="39"/>
        <v>0</v>
      </c>
      <c r="BD25" s="41">
        <f t="shared" si="39"/>
        <v>0</v>
      </c>
      <c r="BE25" s="41">
        <f t="shared" si="39"/>
        <v>0</v>
      </c>
    </row>
    <row r="26" spans="1:59" ht="125.25" customHeight="1" x14ac:dyDescent="0.2">
      <c r="A26" s="88"/>
      <c r="B26" s="40" t="s">
        <v>20</v>
      </c>
      <c r="C26" s="40" t="s">
        <v>7</v>
      </c>
      <c r="D26" s="41">
        <f>K26+R26+AA26+AI26+AR26+AY26</f>
        <v>40245.9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5"/>
        <v>5743.9</v>
      </c>
      <c r="S26" s="41">
        <v>0</v>
      </c>
      <c r="T26" s="41">
        <v>0</v>
      </c>
      <c r="U26" s="41">
        <v>0</v>
      </c>
      <c r="V26" s="41">
        <v>5743.9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7" si="40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1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88"/>
      <c r="B27" s="40" t="s">
        <v>18</v>
      </c>
      <c r="C27" s="40" t="s">
        <v>18</v>
      </c>
      <c r="D27" s="41">
        <f>K27+R27</f>
        <v>14625.5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5"/>
        <v>11895.9</v>
      </c>
      <c r="S27" s="41"/>
      <c r="T27" s="41">
        <v>0</v>
      </c>
      <c r="U27" s="41">
        <v>0</v>
      </c>
      <c r="V27" s="41">
        <v>11895.9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57</v>
      </c>
      <c r="B28" s="67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5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5" customHeight="1" x14ac:dyDescent="0.2">
      <c r="A29" s="82" t="s">
        <v>41</v>
      </c>
      <c r="B29" s="40" t="s">
        <v>66</v>
      </c>
      <c r="C29" s="40" t="s">
        <v>7</v>
      </c>
      <c r="D29" s="41">
        <f>K29+R29+AA29+AI29+AR29+AY29</f>
        <v>4271.7999999999993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5"/>
        <v>1681.1</v>
      </c>
      <c r="S29" s="41">
        <v>0</v>
      </c>
      <c r="T29" s="41">
        <v>0</v>
      </c>
      <c r="U29" s="41">
        <v>0</v>
      </c>
      <c r="V29" s="41">
        <v>1681.1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0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29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6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1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90"/>
      <c r="B30" s="40" t="s">
        <v>18</v>
      </c>
      <c r="C30" s="40" t="s">
        <v>18</v>
      </c>
      <c r="D30" s="41">
        <f>K30+R30+AA30+AI30+AR30+AY30</f>
        <v>49361.8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5"/>
        <v>25115.4</v>
      </c>
      <c r="S30" s="41">
        <v>0</v>
      </c>
      <c r="T30" s="41">
        <v>0</v>
      </c>
      <c r="U30" s="41">
        <v>0</v>
      </c>
      <c r="V30" s="41">
        <v>25115.4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42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5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0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82" t="s">
        <v>43</v>
      </c>
      <c r="B32" s="86" t="s">
        <v>20</v>
      </c>
      <c r="C32" s="86" t="s">
        <v>7</v>
      </c>
      <c r="D32" s="75">
        <f>K32</f>
        <v>0</v>
      </c>
      <c r="E32" s="41"/>
      <c r="F32" s="41"/>
      <c r="G32" s="41"/>
      <c r="H32" s="41"/>
      <c r="I32" s="41"/>
      <c r="J32" s="41"/>
      <c r="K32" s="75">
        <f>N32</f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f>S33+T33+U32+V32+W33+Y32+Z33</f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/>
      <c r="AA32" s="75">
        <f>AC32+AD32+AF32</f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f>AJ32+AK32+AL32+AM32+AQ32+AN32</f>
        <v>0</v>
      </c>
      <c r="AJ32" s="75">
        <v>0</v>
      </c>
      <c r="AK32" s="75">
        <v>0</v>
      </c>
      <c r="AL32" s="75">
        <v>0</v>
      </c>
      <c r="AM32" s="75">
        <v>0</v>
      </c>
      <c r="AN32" s="75">
        <v>0</v>
      </c>
      <c r="AO32" s="75">
        <v>0</v>
      </c>
      <c r="AP32" s="75">
        <v>0</v>
      </c>
      <c r="AQ32" s="75">
        <v>0</v>
      </c>
      <c r="AR32" s="75">
        <f>AS32+AT32+AU32+AV32+BE32</f>
        <v>0</v>
      </c>
      <c r="AS32" s="75">
        <v>0</v>
      </c>
      <c r="AT32" s="75">
        <v>0</v>
      </c>
      <c r="AU32" s="75">
        <v>0</v>
      </c>
      <c r="AV32" s="75">
        <v>0</v>
      </c>
      <c r="AW32" s="75">
        <v>0</v>
      </c>
      <c r="AX32" s="75">
        <v>0</v>
      </c>
      <c r="AY32" s="75">
        <f>AZ32+BB32+BC32+BE32+BK33</f>
        <v>0</v>
      </c>
      <c r="AZ32" s="75">
        <v>0</v>
      </c>
      <c r="BA32" s="75">
        <v>0</v>
      </c>
      <c r="BB32" s="75">
        <v>0</v>
      </c>
      <c r="BC32" s="75">
        <v>0</v>
      </c>
      <c r="BD32" s="75">
        <v>0</v>
      </c>
      <c r="BE32" s="75">
        <v>0</v>
      </c>
    </row>
    <row r="33" spans="1:59" ht="21" customHeight="1" x14ac:dyDescent="0.2">
      <c r="A33" s="82"/>
      <c r="B33" s="76"/>
      <c r="C33" s="76"/>
      <c r="D33" s="76"/>
      <c r="E33" s="41"/>
      <c r="F33" s="41"/>
      <c r="G33" s="41"/>
      <c r="H33" s="41"/>
      <c r="I33" s="41"/>
      <c r="J33" s="41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</row>
    <row r="34" spans="1:59" ht="135.75" customHeight="1" x14ac:dyDescent="0.2">
      <c r="A34" s="56" t="s">
        <v>67</v>
      </c>
      <c r="B34" s="40" t="s">
        <v>18</v>
      </c>
      <c r="C34" s="40" t="s">
        <v>18</v>
      </c>
      <c r="D34" s="53">
        <f>R34</f>
        <v>26455.8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26455.8</v>
      </c>
      <c r="S34" s="53">
        <v>0</v>
      </c>
      <c r="T34" s="53">
        <v>0</v>
      </c>
      <c r="U34" s="53">
        <v>24156.6</v>
      </c>
      <c r="V34" s="53">
        <v>2299.1999999999998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s="7" customFormat="1" ht="88.5" customHeight="1" x14ac:dyDescent="0.2">
      <c r="A35" s="82" t="s">
        <v>46</v>
      </c>
      <c r="B35" s="40"/>
      <c r="C35" s="40" t="s">
        <v>6</v>
      </c>
      <c r="D35" s="41">
        <f>K35+R35+AA35+AI35</f>
        <v>460236.19999999995</v>
      </c>
      <c r="E35" s="41" t="e">
        <f t="shared" ref="E35:G35" si="42">SUM(E36)</f>
        <v>#REF!</v>
      </c>
      <c r="F35" s="41" t="e">
        <f t="shared" si="42"/>
        <v>#REF!</v>
      </c>
      <c r="G35" s="41" t="e">
        <f t="shared" si="42"/>
        <v>#REF!</v>
      </c>
      <c r="H35" s="41" t="e">
        <f t="shared" ref="H35" si="43">SUM(H36)</f>
        <v>#REF!</v>
      </c>
      <c r="I35" s="41" t="e">
        <f t="shared" ref="I35" si="44">SUM(I36)</f>
        <v>#REF!</v>
      </c>
      <c r="J35" s="41" t="e">
        <f t="shared" ref="J35" si="45">SUM(J36)</f>
        <v>#REF!</v>
      </c>
      <c r="K35" s="41">
        <f>L35+M35+N35+O35+P35+Q35</f>
        <v>132230</v>
      </c>
      <c r="L35" s="41">
        <f>L36+L37</f>
        <v>32878</v>
      </c>
      <c r="M35" s="41">
        <f>M36+M37</f>
        <v>93352.8</v>
      </c>
      <c r="N35" s="41">
        <f>N36+N37</f>
        <v>5899.2000000000007</v>
      </c>
      <c r="O35" s="41">
        <f t="shared" ref="O35" si="46">SUM(O36)</f>
        <v>100</v>
      </c>
      <c r="P35" s="41">
        <f t="shared" ref="P35" si="47">SUM(P36)</f>
        <v>0</v>
      </c>
      <c r="Q35" s="41">
        <f t="shared" ref="Q35" si="48">SUM(Q36)</f>
        <v>0</v>
      </c>
      <c r="R35" s="41">
        <f>S35+T35+U35+V35+W35+Y35+Z35</f>
        <v>272902</v>
      </c>
      <c r="S35" s="41">
        <f>S36+S37</f>
        <v>220202.09999999998</v>
      </c>
      <c r="T35" s="41">
        <f>T36+T37</f>
        <v>0</v>
      </c>
      <c r="U35" s="41">
        <f>SUM(U36:U37)+U38</f>
        <v>47124.9</v>
      </c>
      <c r="V35" s="41">
        <f>V36+V37+V38</f>
        <v>4404.6000000000004</v>
      </c>
      <c r="W35" s="41">
        <f>SUM(W36:W37)</f>
        <v>1054.9000000000001</v>
      </c>
      <c r="X35" s="41">
        <f>X36+X37</f>
        <v>0</v>
      </c>
      <c r="Y35" s="41">
        <f>SUM(Y36:Y37)</f>
        <v>17.399999999999999</v>
      </c>
      <c r="Z35" s="41">
        <f>SUM(Z36:Z37)</f>
        <v>98.1</v>
      </c>
      <c r="AA35" s="41">
        <f>AB35+AC35+AD35+AE35+AH35</f>
        <v>27762.1</v>
      </c>
      <c r="AB35" s="41">
        <f t="shared" ref="AB35:AH35" si="49">SUM(AB36:AB37)</f>
        <v>0</v>
      </c>
      <c r="AC35" s="41">
        <f t="shared" si="49"/>
        <v>25500</v>
      </c>
      <c r="AD35" s="41">
        <f t="shared" si="49"/>
        <v>2062.1</v>
      </c>
      <c r="AE35" s="41">
        <f t="shared" si="49"/>
        <v>200</v>
      </c>
      <c r="AF35" s="41">
        <f t="shared" si="49"/>
        <v>0</v>
      </c>
      <c r="AG35" s="41">
        <f t="shared" si="49"/>
        <v>0</v>
      </c>
      <c r="AH35" s="41">
        <f t="shared" si="49"/>
        <v>0</v>
      </c>
      <c r="AI35" s="41">
        <f t="shared" ref="AI35:AI44" si="50">AJ35+AK35+AL35+AM35+AQ35</f>
        <v>27342.1</v>
      </c>
      <c r="AJ35" s="41">
        <f t="shared" ref="AJ35:AQ35" si="51">SUM(AJ36:AJ37)</f>
        <v>0</v>
      </c>
      <c r="AK35" s="41">
        <f t="shared" si="51"/>
        <v>25500</v>
      </c>
      <c r="AL35" s="41">
        <f t="shared" si="51"/>
        <v>1642.1</v>
      </c>
      <c r="AM35" s="41">
        <f t="shared" si="51"/>
        <v>200</v>
      </c>
      <c r="AN35" s="41">
        <f t="shared" si="51"/>
        <v>0</v>
      </c>
      <c r="AO35" s="41">
        <f t="shared" si="51"/>
        <v>0</v>
      </c>
      <c r="AP35" s="41">
        <f t="shared" si="51"/>
        <v>0</v>
      </c>
      <c r="AQ35" s="41">
        <f t="shared" si="51"/>
        <v>0</v>
      </c>
      <c r="AR35" s="41">
        <f t="shared" ref="AR35:AR44" si="52">AS35+AT35+AU35+AV35+BE35</f>
        <v>0</v>
      </c>
      <c r="AS35" s="41">
        <f t="shared" ref="AS35:AX35" si="53">SUM(AS36:AS37)</f>
        <v>0</v>
      </c>
      <c r="AT35" s="41">
        <f t="shared" si="53"/>
        <v>0</v>
      </c>
      <c r="AU35" s="41">
        <f t="shared" si="53"/>
        <v>0</v>
      </c>
      <c r="AV35" s="41">
        <f t="shared" si="53"/>
        <v>0</v>
      </c>
      <c r="AW35" s="41">
        <f t="shared" si="53"/>
        <v>0</v>
      </c>
      <c r="AX35" s="41">
        <f t="shared" si="53"/>
        <v>0</v>
      </c>
      <c r="AY35" s="41">
        <f>BA35+BB35+BC35</f>
        <v>0</v>
      </c>
      <c r="AZ35" s="41">
        <f t="shared" ref="AZ35:BE35" si="54">SUM(AZ36:AZ37)</f>
        <v>0</v>
      </c>
      <c r="BA35" s="41">
        <f t="shared" si="54"/>
        <v>0</v>
      </c>
      <c r="BB35" s="41">
        <f t="shared" si="54"/>
        <v>0</v>
      </c>
      <c r="BC35" s="41">
        <f t="shared" si="54"/>
        <v>0</v>
      </c>
      <c r="BD35" s="41">
        <f t="shared" si="54"/>
        <v>0</v>
      </c>
      <c r="BE35" s="41">
        <f t="shared" si="54"/>
        <v>0</v>
      </c>
    </row>
    <row r="36" spans="1:59" s="9" customFormat="1" ht="82.5" customHeight="1" x14ac:dyDescent="0.2">
      <c r="A36" s="82"/>
      <c r="B36" s="40" t="s">
        <v>7</v>
      </c>
      <c r="C36" s="40" t="s">
        <v>7</v>
      </c>
      <c r="D36" s="41">
        <f>K36+R36+AA36+AI36</f>
        <v>278149.59999999998</v>
      </c>
      <c r="E36" s="41" t="e">
        <f>#REF!+#REF!+#REF!+#REF!+E44</f>
        <v>#REF!</v>
      </c>
      <c r="F36" s="41" t="e">
        <f>#REF!+#REF!+#REF!+#REF!+F44</f>
        <v>#REF!</v>
      </c>
      <c r="G36" s="41" t="e">
        <f>#REF!+#REF!+#REF!+#REF!+G44</f>
        <v>#REF!</v>
      </c>
      <c r="H36" s="41" t="e">
        <f>#REF!+#REF!+#REF!+#REF!+H44</f>
        <v>#REF!</v>
      </c>
      <c r="I36" s="41" t="e">
        <f>#REF!+#REF!+#REF!+#REF!+I44</f>
        <v>#REF!</v>
      </c>
      <c r="J36" s="41" t="e">
        <f>#REF!+#REF!+#REF!+#REF!+J44</f>
        <v>#REF!</v>
      </c>
      <c r="K36" s="41">
        <f t="shared" ref="K36:K65" si="55">L36+M36+N36+O36+P36+Q36</f>
        <v>96133.5</v>
      </c>
      <c r="L36" s="41">
        <f t="shared" ref="L36" si="56">L39+L44+L45+L46</f>
        <v>13597.4</v>
      </c>
      <c r="M36" s="41">
        <f>M39+M44+M45+M46+M49+M42</f>
        <v>78024.3</v>
      </c>
      <c r="N36" s="41">
        <f>N39+N44+N45+N46+N49+N42</f>
        <v>4411.8</v>
      </c>
      <c r="O36" s="41">
        <f t="shared" ref="O36:Q36" si="57">O39+O44+O45+O46</f>
        <v>100</v>
      </c>
      <c r="P36" s="41">
        <f t="shared" si="57"/>
        <v>0</v>
      </c>
      <c r="Q36" s="41">
        <f t="shared" si="57"/>
        <v>0</v>
      </c>
      <c r="R36" s="41">
        <f t="shared" si="25"/>
        <v>126911.9</v>
      </c>
      <c r="S36" s="41">
        <f t="shared" ref="S36:Z36" si="58">S39+S44+S45+S46</f>
        <v>85069.2</v>
      </c>
      <c r="T36" s="41">
        <f t="shared" si="58"/>
        <v>0</v>
      </c>
      <c r="U36" s="41">
        <f>U39+U44+U45+U46+U49</f>
        <v>38201.5</v>
      </c>
      <c r="V36" s="41">
        <f>V39+V45+V46+V49</f>
        <v>2470.8000000000002</v>
      </c>
      <c r="W36" s="41">
        <f>W39+W44+W45+W46+W47+W48</f>
        <v>1054.9000000000001</v>
      </c>
      <c r="X36" s="41">
        <f t="shared" si="58"/>
        <v>0</v>
      </c>
      <c r="Y36" s="41">
        <f>Y45</f>
        <v>17.399999999999999</v>
      </c>
      <c r="Z36" s="41">
        <f t="shared" si="58"/>
        <v>98.1</v>
      </c>
      <c r="AA36" s="41">
        <f t="shared" si="40"/>
        <v>27762.1</v>
      </c>
      <c r="AB36" s="41">
        <f t="shared" ref="AB36:AH36" si="59">AB39+AB44+AB45+AB46</f>
        <v>0</v>
      </c>
      <c r="AC36" s="41">
        <f>AC49+AC39</f>
        <v>25500</v>
      </c>
      <c r="AD36" s="41">
        <f>AD39+AD44+AD45+AD46+AD49+AD42</f>
        <v>2062.1</v>
      </c>
      <c r="AE36" s="41">
        <f t="shared" si="59"/>
        <v>200</v>
      </c>
      <c r="AF36" s="41">
        <f t="shared" si="59"/>
        <v>0</v>
      </c>
      <c r="AG36" s="41">
        <f t="shared" si="59"/>
        <v>0</v>
      </c>
      <c r="AH36" s="41">
        <f t="shared" si="59"/>
        <v>0</v>
      </c>
      <c r="AI36" s="41">
        <f t="shared" si="50"/>
        <v>27342.1</v>
      </c>
      <c r="AJ36" s="41">
        <f>AJ39</f>
        <v>0</v>
      </c>
      <c r="AK36" s="41">
        <f>AK49</f>
        <v>25500</v>
      </c>
      <c r="AL36" s="41">
        <f>AL44+AL46+AL49</f>
        <v>1642.1</v>
      </c>
      <c r="AM36" s="41">
        <f>AM44+AM46</f>
        <v>200</v>
      </c>
      <c r="AN36" s="41">
        <v>0</v>
      </c>
      <c r="AO36" s="41">
        <v>0</v>
      </c>
      <c r="AP36" s="41">
        <v>0</v>
      </c>
      <c r="AQ36" s="41">
        <v>0</v>
      </c>
      <c r="AR36" s="41">
        <f t="shared" si="52"/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f>BA36+BC36</f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</row>
    <row r="37" spans="1:59" s="9" customFormat="1" ht="108" customHeight="1" x14ac:dyDescent="0.2">
      <c r="A37" s="90"/>
      <c r="B37" s="40" t="s">
        <v>22</v>
      </c>
      <c r="C37" s="40" t="s">
        <v>22</v>
      </c>
      <c r="D37" s="41">
        <f>K37+R37+AA37</f>
        <v>179580.2</v>
      </c>
      <c r="E37" s="41" t="e">
        <f>#REF!</f>
        <v>#REF!</v>
      </c>
      <c r="F37" s="41" t="e">
        <f>#REF!</f>
        <v>#REF!</v>
      </c>
      <c r="G37" s="41" t="e">
        <f>#REF!</f>
        <v>#REF!</v>
      </c>
      <c r="H37" s="41" t="e">
        <f>#REF!</f>
        <v>#REF!</v>
      </c>
      <c r="I37" s="41" t="e">
        <f>#REF!</f>
        <v>#REF!</v>
      </c>
      <c r="J37" s="41" t="e">
        <f>#REF!</f>
        <v>#REF!</v>
      </c>
      <c r="K37" s="41">
        <f t="shared" si="55"/>
        <v>36096.5</v>
      </c>
      <c r="L37" s="41">
        <f>L40</f>
        <v>19280.599999999999</v>
      </c>
      <c r="M37" s="41">
        <f>M40+M50</f>
        <v>15328.5</v>
      </c>
      <c r="N37" s="41">
        <f>N40+N50</f>
        <v>1487.4</v>
      </c>
      <c r="O37" s="41">
        <f t="shared" ref="O37:Q37" si="60">O40</f>
        <v>0</v>
      </c>
      <c r="P37" s="41">
        <f t="shared" si="60"/>
        <v>0</v>
      </c>
      <c r="Q37" s="41">
        <f t="shared" si="60"/>
        <v>0</v>
      </c>
      <c r="R37" s="41">
        <f t="shared" si="25"/>
        <v>143483.70000000001</v>
      </c>
      <c r="S37" s="41">
        <f t="shared" ref="S37:Z37" si="61">S40</f>
        <v>135132.9</v>
      </c>
      <c r="T37" s="41">
        <f t="shared" si="61"/>
        <v>0</v>
      </c>
      <c r="U37" s="41">
        <f>U40+U50</f>
        <v>6548.6</v>
      </c>
      <c r="V37" s="41">
        <f>V40+V50+V43</f>
        <v>1802.1999999999998</v>
      </c>
      <c r="W37" s="41">
        <f t="shared" si="61"/>
        <v>0</v>
      </c>
      <c r="X37" s="41">
        <f t="shared" si="61"/>
        <v>0</v>
      </c>
      <c r="Y37" s="41">
        <f t="shared" si="61"/>
        <v>0</v>
      </c>
      <c r="Z37" s="41">
        <f t="shared" si="61"/>
        <v>0</v>
      </c>
      <c r="AA37" s="41">
        <f t="shared" si="40"/>
        <v>0</v>
      </c>
      <c r="AB37" s="41">
        <f t="shared" ref="AB37:AH37" si="62">AB40</f>
        <v>0</v>
      </c>
      <c r="AC37" s="41">
        <f t="shared" si="62"/>
        <v>0</v>
      </c>
      <c r="AD37" s="41">
        <f t="shared" si="62"/>
        <v>0</v>
      </c>
      <c r="AE37" s="41">
        <f t="shared" si="62"/>
        <v>0</v>
      </c>
      <c r="AF37" s="41">
        <f t="shared" si="62"/>
        <v>0</v>
      </c>
      <c r="AG37" s="41">
        <f t="shared" si="62"/>
        <v>0</v>
      </c>
      <c r="AH37" s="41">
        <f t="shared" si="62"/>
        <v>0</v>
      </c>
      <c r="AI37" s="41">
        <f t="shared" si="50"/>
        <v>0</v>
      </c>
      <c r="AJ37" s="41">
        <f t="shared" ref="AJ37:AQ37" si="63">AJ40</f>
        <v>0</v>
      </c>
      <c r="AK37" s="41">
        <f t="shared" si="63"/>
        <v>0</v>
      </c>
      <c r="AL37" s="41">
        <f t="shared" si="63"/>
        <v>0</v>
      </c>
      <c r="AM37" s="41">
        <f t="shared" si="63"/>
        <v>0</v>
      </c>
      <c r="AN37" s="41">
        <f t="shared" si="63"/>
        <v>0</v>
      </c>
      <c r="AO37" s="41">
        <f t="shared" si="63"/>
        <v>0</v>
      </c>
      <c r="AP37" s="41">
        <f t="shared" si="63"/>
        <v>0</v>
      </c>
      <c r="AQ37" s="41">
        <f t="shared" si="63"/>
        <v>0</v>
      </c>
      <c r="AR37" s="41">
        <f t="shared" si="52"/>
        <v>0</v>
      </c>
      <c r="AS37" s="41">
        <f t="shared" ref="AS37:AX37" si="64">AS40</f>
        <v>0</v>
      </c>
      <c r="AT37" s="41">
        <f t="shared" si="64"/>
        <v>0</v>
      </c>
      <c r="AU37" s="41">
        <f t="shared" si="64"/>
        <v>0</v>
      </c>
      <c r="AV37" s="41">
        <f t="shared" si="64"/>
        <v>0</v>
      </c>
      <c r="AW37" s="41">
        <f t="shared" si="64"/>
        <v>0</v>
      </c>
      <c r="AX37" s="41">
        <f t="shared" si="64"/>
        <v>0</v>
      </c>
      <c r="AY37" s="41">
        <f>BA37</f>
        <v>0</v>
      </c>
      <c r="AZ37" s="41">
        <f t="shared" ref="AZ37:BE37" si="65">AZ40</f>
        <v>0</v>
      </c>
      <c r="BA37" s="41">
        <f t="shared" si="65"/>
        <v>0</v>
      </c>
      <c r="BB37" s="41">
        <f t="shared" si="65"/>
        <v>0</v>
      </c>
      <c r="BC37" s="41">
        <f t="shared" si="65"/>
        <v>0</v>
      </c>
      <c r="BD37" s="41">
        <f t="shared" si="65"/>
        <v>0</v>
      </c>
      <c r="BE37" s="41">
        <f t="shared" si="65"/>
        <v>0</v>
      </c>
    </row>
    <row r="38" spans="1:59" s="9" customFormat="1" ht="108" customHeight="1" x14ac:dyDescent="0.2">
      <c r="A38" s="97"/>
      <c r="B38" s="40" t="s">
        <v>18</v>
      </c>
      <c r="C38" s="40" t="s">
        <v>18</v>
      </c>
      <c r="D38" s="41">
        <f>R38</f>
        <v>2506.4</v>
      </c>
      <c r="E38" s="41"/>
      <c r="F38" s="41"/>
      <c r="G38" s="41"/>
      <c r="H38" s="41"/>
      <c r="I38" s="41"/>
      <c r="J38" s="41"/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f>V38+U38</f>
        <v>2506.4</v>
      </c>
      <c r="S38" s="41">
        <v>0</v>
      </c>
      <c r="T38" s="41">
        <v>0</v>
      </c>
      <c r="U38" s="41">
        <f>U42</f>
        <v>2374.8000000000002</v>
      </c>
      <c r="V38" s="41">
        <f>V42</f>
        <v>131.6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ht="136.5" customHeight="1" x14ac:dyDescent="0.2">
      <c r="A39" s="88" t="s">
        <v>58</v>
      </c>
      <c r="B39" s="67" t="s">
        <v>22</v>
      </c>
      <c r="C39" s="40" t="s">
        <v>7</v>
      </c>
      <c r="D39" s="41">
        <f>K39+R39+AA39</f>
        <v>103888.2</v>
      </c>
      <c r="E39" s="41"/>
      <c r="F39" s="41"/>
      <c r="G39" s="41"/>
      <c r="H39" s="42"/>
      <c r="I39" s="42"/>
      <c r="J39" s="42"/>
      <c r="K39" s="43">
        <f>M39+N39+L39</f>
        <v>14313</v>
      </c>
      <c r="L39" s="41">
        <v>13597.4</v>
      </c>
      <c r="M39" s="41">
        <v>572.5</v>
      </c>
      <c r="N39" s="41">
        <v>143.1</v>
      </c>
      <c r="O39" s="42">
        <v>0</v>
      </c>
      <c r="P39" s="42">
        <v>0</v>
      </c>
      <c r="Q39" s="42">
        <v>0</v>
      </c>
      <c r="R39" s="41">
        <f>S39+U39+V39</f>
        <v>89575.2</v>
      </c>
      <c r="S39" s="41">
        <v>85069.2</v>
      </c>
      <c r="T39" s="41">
        <v>0</v>
      </c>
      <c r="U39" s="41">
        <v>3610.5</v>
      </c>
      <c r="V39" s="41">
        <v>895.5</v>
      </c>
      <c r="W39" s="43">
        <v>0</v>
      </c>
      <c r="X39" s="43">
        <v>0</v>
      </c>
      <c r="Y39" s="43">
        <v>0</v>
      </c>
      <c r="Z39" s="43">
        <v>0</v>
      </c>
      <c r="AA39" s="64">
        <f>AC39</f>
        <v>0</v>
      </c>
      <c r="AB39" s="41">
        <v>0</v>
      </c>
      <c r="AC39" s="41">
        <v>0</v>
      </c>
      <c r="AD39" s="41">
        <v>0</v>
      </c>
      <c r="AE39" s="43">
        <v>0</v>
      </c>
      <c r="AF39" s="43">
        <v>0</v>
      </c>
      <c r="AG39" s="43">
        <v>0</v>
      </c>
      <c r="AH39" s="43">
        <v>0</v>
      </c>
      <c r="AI39" s="41">
        <f>AJ39+AK39+AL39</f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f>AT39</f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f>BA39</f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32"/>
      <c r="BG39" s="32"/>
    </row>
    <row r="40" spans="1:59" ht="69.75" customHeight="1" x14ac:dyDescent="0.2">
      <c r="A40" s="96"/>
      <c r="B40" s="86" t="s">
        <v>11</v>
      </c>
      <c r="C40" s="86" t="s">
        <v>11</v>
      </c>
      <c r="D40" s="75">
        <f>K40+R40+AA40</f>
        <v>163432.4</v>
      </c>
      <c r="E40" s="41"/>
      <c r="F40" s="41"/>
      <c r="G40" s="41"/>
      <c r="H40" s="42"/>
      <c r="I40" s="42"/>
      <c r="J40" s="42"/>
      <c r="K40" s="75">
        <f>M40+N40+L40</f>
        <v>20816.099999999999</v>
      </c>
      <c r="L40" s="75">
        <v>19280.599999999999</v>
      </c>
      <c r="M40" s="75">
        <v>865.3</v>
      </c>
      <c r="N40" s="75">
        <v>670.2</v>
      </c>
      <c r="O40" s="93">
        <v>0</v>
      </c>
      <c r="P40" s="93">
        <v>0</v>
      </c>
      <c r="Q40" s="93">
        <v>0</v>
      </c>
      <c r="R40" s="75">
        <f>S40+U40+V40</f>
        <v>142616.29999999999</v>
      </c>
      <c r="S40" s="75">
        <v>135132.9</v>
      </c>
      <c r="T40" s="75">
        <v>0</v>
      </c>
      <c r="U40" s="75">
        <v>5725.3</v>
      </c>
      <c r="V40" s="75">
        <v>1758.1</v>
      </c>
      <c r="W40" s="75">
        <v>0</v>
      </c>
      <c r="X40" s="75">
        <v>0</v>
      </c>
      <c r="Y40" s="75">
        <v>0</v>
      </c>
      <c r="Z40" s="75">
        <v>0</v>
      </c>
      <c r="AA40" s="75">
        <f>AC40</f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f>AJ40+AK40+AL40</f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f>AT40</f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f>BA40</f>
        <v>0</v>
      </c>
      <c r="AZ40" s="75">
        <v>0</v>
      </c>
      <c r="BA40" s="75">
        <v>0</v>
      </c>
      <c r="BB40" s="75">
        <v>0</v>
      </c>
      <c r="BC40" s="75">
        <v>0</v>
      </c>
      <c r="BD40" s="75">
        <v>0</v>
      </c>
      <c r="BE40" s="75">
        <v>0</v>
      </c>
      <c r="BF40" s="32"/>
      <c r="BG40" s="32"/>
    </row>
    <row r="41" spans="1:59" ht="53.25" customHeight="1" x14ac:dyDescent="0.2">
      <c r="A41" s="96"/>
      <c r="B41" s="76"/>
      <c r="C41" s="76"/>
      <c r="D41" s="76"/>
      <c r="E41" s="41"/>
      <c r="F41" s="41"/>
      <c r="G41" s="41"/>
      <c r="H41" s="42"/>
      <c r="I41" s="42"/>
      <c r="J41" s="42"/>
      <c r="K41" s="76"/>
      <c r="L41" s="76"/>
      <c r="M41" s="76"/>
      <c r="N41" s="76"/>
      <c r="O41" s="94"/>
      <c r="P41" s="94"/>
      <c r="Q41" s="94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32"/>
      <c r="BG41" s="32"/>
    </row>
    <row r="42" spans="1:59" ht="126" customHeight="1" x14ac:dyDescent="0.2">
      <c r="A42" s="71" t="s">
        <v>63</v>
      </c>
      <c r="B42" s="67" t="s">
        <v>18</v>
      </c>
      <c r="C42" s="54" t="s">
        <v>18</v>
      </c>
      <c r="D42" s="53">
        <f>K42+R42+AA42+AI42+AR42+AY42</f>
        <v>6153.6</v>
      </c>
      <c r="E42" s="41"/>
      <c r="F42" s="41"/>
      <c r="G42" s="41"/>
      <c r="H42" s="60"/>
      <c r="I42" s="60"/>
      <c r="J42" s="60"/>
      <c r="K42" s="53">
        <f>L42+M42+N42+O42+P42+Q42</f>
        <v>3227.2000000000003</v>
      </c>
      <c r="L42" s="53">
        <v>0</v>
      </c>
      <c r="M42" s="53">
        <v>3065.8</v>
      </c>
      <c r="N42" s="53">
        <v>161.4</v>
      </c>
      <c r="O42" s="61">
        <v>0</v>
      </c>
      <c r="P42" s="61">
        <v>0</v>
      </c>
      <c r="Q42" s="61">
        <v>0</v>
      </c>
      <c r="R42" s="53">
        <f>S42+T42+U42+V42+W42+X42+Y42+Z42</f>
        <v>2506.4</v>
      </c>
      <c r="S42" s="53">
        <v>0</v>
      </c>
      <c r="T42" s="53">
        <v>0</v>
      </c>
      <c r="U42" s="53">
        <v>2374.8000000000002</v>
      </c>
      <c r="V42" s="53">
        <v>131.6</v>
      </c>
      <c r="W42" s="53">
        <v>0</v>
      </c>
      <c r="X42" s="53">
        <v>0</v>
      </c>
      <c r="Y42" s="53">
        <v>0</v>
      </c>
      <c r="Z42" s="53">
        <v>0</v>
      </c>
      <c r="AA42" s="53">
        <f>AB42+AC42+AD42+AE42+AF42+AG42+AH42</f>
        <v>420</v>
      </c>
      <c r="AB42" s="53">
        <v>0</v>
      </c>
      <c r="AC42" s="53">
        <v>0</v>
      </c>
      <c r="AD42" s="53">
        <v>420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32"/>
      <c r="BG42" s="32"/>
    </row>
    <row r="43" spans="1:59" ht="126" customHeight="1" x14ac:dyDescent="0.2">
      <c r="A43" s="72"/>
      <c r="B43" s="69" t="s">
        <v>22</v>
      </c>
      <c r="C43" s="54" t="s">
        <v>22</v>
      </c>
      <c r="D43" s="53">
        <f>K43+R43+AA43+AI43+AR43+AY43</f>
        <v>0.8</v>
      </c>
      <c r="E43" s="68"/>
      <c r="F43" s="68"/>
      <c r="G43" s="68"/>
      <c r="H43" s="70"/>
      <c r="I43" s="70"/>
      <c r="J43" s="70"/>
      <c r="K43" s="53">
        <v>0</v>
      </c>
      <c r="L43" s="53">
        <v>0</v>
      </c>
      <c r="M43" s="53">
        <v>0</v>
      </c>
      <c r="N43" s="53">
        <v>0</v>
      </c>
      <c r="O43" s="61">
        <v>0</v>
      </c>
      <c r="P43" s="61">
        <v>0</v>
      </c>
      <c r="Q43" s="61">
        <v>0</v>
      </c>
      <c r="R43" s="53">
        <f>S43+T43+U43+V43+W43+X43+Y43+Z43</f>
        <v>0.8</v>
      </c>
      <c r="S43" s="53">
        <v>0</v>
      </c>
      <c r="T43" s="53">
        <v>0</v>
      </c>
      <c r="U43" s="53">
        <v>0</v>
      </c>
      <c r="V43" s="53">
        <v>0.8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32"/>
      <c r="BG43" s="32"/>
    </row>
    <row r="44" spans="1:59" ht="164.25" customHeight="1" x14ac:dyDescent="0.2">
      <c r="A44" s="56" t="s">
        <v>44</v>
      </c>
      <c r="B44" s="67" t="s">
        <v>22</v>
      </c>
      <c r="C44" s="40" t="s">
        <v>7</v>
      </c>
      <c r="D44" s="41">
        <f>K44+R44+AA44+AI44</f>
        <v>800</v>
      </c>
      <c r="E44" s="41">
        <v>0</v>
      </c>
      <c r="F44" s="41">
        <v>0</v>
      </c>
      <c r="G44" s="41">
        <v>0</v>
      </c>
      <c r="H44" s="43"/>
      <c r="I44" s="43"/>
      <c r="J44" s="43"/>
      <c r="K44" s="43">
        <f t="shared" si="55"/>
        <v>200</v>
      </c>
      <c r="L44" s="41">
        <v>0</v>
      </c>
      <c r="M44" s="41">
        <v>0</v>
      </c>
      <c r="N44" s="41">
        <v>100</v>
      </c>
      <c r="O44" s="43">
        <v>100</v>
      </c>
      <c r="P44" s="43">
        <v>0</v>
      </c>
      <c r="Q44" s="43">
        <v>0</v>
      </c>
      <c r="R44" s="43">
        <f t="shared" ref="R44:R63" si="66">S44+T44+U44+V44+W44+Y44+Z44</f>
        <v>200</v>
      </c>
      <c r="S44" s="41">
        <v>0</v>
      </c>
      <c r="T44" s="41">
        <v>0</v>
      </c>
      <c r="U44" s="41">
        <v>0</v>
      </c>
      <c r="V44" s="41">
        <v>100</v>
      </c>
      <c r="W44" s="43">
        <v>100</v>
      </c>
      <c r="X44" s="43">
        <v>0</v>
      </c>
      <c r="Y44" s="43">
        <v>0</v>
      </c>
      <c r="Z44" s="43">
        <v>0</v>
      </c>
      <c r="AA44" s="64">
        <f t="shared" ref="AA44:AA63" si="67">AB44+AC44+AD44+AE44+AH44</f>
        <v>200</v>
      </c>
      <c r="AB44" s="41">
        <v>0</v>
      </c>
      <c r="AC44" s="41">
        <v>0</v>
      </c>
      <c r="AD44" s="41">
        <v>100</v>
      </c>
      <c r="AE44" s="43">
        <v>100</v>
      </c>
      <c r="AF44" s="43">
        <v>0</v>
      </c>
      <c r="AG44" s="43">
        <v>0</v>
      </c>
      <c r="AH44" s="43">
        <v>0</v>
      </c>
      <c r="AI44" s="41">
        <f t="shared" si="50"/>
        <v>200</v>
      </c>
      <c r="AJ44" s="41">
        <v>0</v>
      </c>
      <c r="AK44" s="41">
        <v>0</v>
      </c>
      <c r="AL44" s="41">
        <v>100</v>
      </c>
      <c r="AM44" s="41">
        <v>100</v>
      </c>
      <c r="AN44" s="41">
        <v>0</v>
      </c>
      <c r="AO44" s="41">
        <v>0</v>
      </c>
      <c r="AP44" s="41">
        <v>0</v>
      </c>
      <c r="AQ44" s="41">
        <v>0</v>
      </c>
      <c r="AR44" s="41">
        <f t="shared" si="52"/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f>AZ44+BB44+BC44+BE44+BK44</f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</row>
    <row r="45" spans="1:59" ht="232.5" customHeight="1" x14ac:dyDescent="0.2">
      <c r="A45" s="56" t="s">
        <v>55</v>
      </c>
      <c r="B45" s="40" t="s">
        <v>65</v>
      </c>
      <c r="C45" s="40" t="s">
        <v>7</v>
      </c>
      <c r="D45" s="41">
        <f>R45+K45</f>
        <v>10593.3</v>
      </c>
      <c r="E45" s="41"/>
      <c r="F45" s="41"/>
      <c r="G45" s="41"/>
      <c r="H45" s="42"/>
      <c r="I45" s="42"/>
      <c r="J45" s="42"/>
      <c r="K45" s="43">
        <f>L45+M45+N45+O45+P45+Q45</f>
        <v>157.1</v>
      </c>
      <c r="L45" s="41">
        <v>0</v>
      </c>
      <c r="M45" s="41">
        <v>149.19999999999999</v>
      </c>
      <c r="N45" s="41">
        <v>7.9</v>
      </c>
      <c r="O45" s="43">
        <v>0</v>
      </c>
      <c r="P45" s="43">
        <v>0</v>
      </c>
      <c r="Q45" s="43">
        <v>0</v>
      </c>
      <c r="R45" s="43">
        <f>U45+V45+W45+Y45+Z45</f>
        <v>10436.199999999999</v>
      </c>
      <c r="S45" s="41">
        <v>0</v>
      </c>
      <c r="T45" s="41">
        <v>0</v>
      </c>
      <c r="U45" s="41">
        <v>9914.2999999999993</v>
      </c>
      <c r="V45" s="41">
        <v>76.5</v>
      </c>
      <c r="W45" s="43">
        <v>329.9</v>
      </c>
      <c r="X45" s="43"/>
      <c r="Y45" s="43">
        <v>17.399999999999999</v>
      </c>
      <c r="Z45" s="43">
        <v>98.1</v>
      </c>
      <c r="AA45" s="41">
        <f>AC45+AD45</f>
        <v>0</v>
      </c>
      <c r="AB45" s="41">
        <v>0</v>
      </c>
      <c r="AC45" s="41">
        <v>0</v>
      </c>
      <c r="AD45" s="41">
        <v>0</v>
      </c>
      <c r="AE45" s="43">
        <v>0</v>
      </c>
      <c r="AF45" s="43">
        <v>0</v>
      </c>
      <c r="AG45" s="43">
        <v>0</v>
      </c>
      <c r="AH45" s="43">
        <v>0</v>
      </c>
      <c r="AI45" s="41">
        <f>AK45+AL45</f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f t="shared" ref="AR45" si="68">AS45+AU45+AV45+AX45+BD45</f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AZ45+BB45+BC45+BE45+BK45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177" customHeight="1" x14ac:dyDescent="0.2">
      <c r="A46" s="56" t="s">
        <v>45</v>
      </c>
      <c r="B46" s="67" t="s">
        <v>22</v>
      </c>
      <c r="C46" s="40" t="s">
        <v>7</v>
      </c>
      <c r="D46" s="41">
        <f>K46+R46+AA46+AI46+AR46+AY46</f>
        <v>992.1</v>
      </c>
      <c r="E46" s="41"/>
      <c r="F46" s="41"/>
      <c r="G46" s="41"/>
      <c r="H46" s="42"/>
      <c r="I46" s="42"/>
      <c r="J46" s="42"/>
      <c r="K46" s="43">
        <f>N46</f>
        <v>92.1</v>
      </c>
      <c r="L46" s="41">
        <v>0</v>
      </c>
      <c r="M46" s="41">
        <v>0</v>
      </c>
      <c r="N46" s="41">
        <v>92.1</v>
      </c>
      <c r="O46" s="42">
        <v>0</v>
      </c>
      <c r="P46" s="42">
        <v>0</v>
      </c>
      <c r="Q46" s="42">
        <v>0</v>
      </c>
      <c r="R46" s="43">
        <f>V46+W46</f>
        <v>300</v>
      </c>
      <c r="S46" s="41">
        <v>0</v>
      </c>
      <c r="T46" s="41">
        <v>0</v>
      </c>
      <c r="U46" s="41">
        <v>0</v>
      </c>
      <c r="V46" s="41">
        <v>200</v>
      </c>
      <c r="W46" s="42">
        <v>100</v>
      </c>
      <c r="X46" s="42">
        <v>0</v>
      </c>
      <c r="Y46" s="42">
        <v>0</v>
      </c>
      <c r="Z46" s="42">
        <v>0</v>
      </c>
      <c r="AA46" s="41">
        <f>AB46+AC46+AD46+AE46+AF46+AH46</f>
        <v>300</v>
      </c>
      <c r="AB46" s="41">
        <v>0</v>
      </c>
      <c r="AC46" s="41">
        <v>0</v>
      </c>
      <c r="AD46" s="41">
        <v>200</v>
      </c>
      <c r="AE46" s="43">
        <v>100</v>
      </c>
      <c r="AF46" s="43">
        <v>0</v>
      </c>
      <c r="AG46" s="43">
        <v>0</v>
      </c>
      <c r="AH46" s="43">
        <v>0</v>
      </c>
      <c r="AI46" s="41">
        <f>AJ46+AK46+AL46+AM46+AN46+AO46+AP46+AQ46</f>
        <v>300</v>
      </c>
      <c r="AJ46" s="41">
        <v>0</v>
      </c>
      <c r="AK46" s="41">
        <v>0</v>
      </c>
      <c r="AL46" s="41">
        <v>200</v>
      </c>
      <c r="AM46" s="41">
        <v>100</v>
      </c>
      <c r="AN46" s="41">
        <v>0</v>
      </c>
      <c r="AO46" s="41">
        <v>0</v>
      </c>
      <c r="AP46" s="41">
        <v>0</v>
      </c>
      <c r="AQ46" s="41">
        <v>0</v>
      </c>
      <c r="AR46" s="41">
        <f>AS46+AT46+AU46+AV46+AW46+AX46</f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AZ46+BA46+BB46+BC46+BD46+BE46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55.25" customHeight="1" x14ac:dyDescent="0.2">
      <c r="A47" s="56" t="s">
        <v>70</v>
      </c>
      <c r="B47" s="67" t="s">
        <v>22</v>
      </c>
      <c r="C47" s="40" t="s">
        <v>7</v>
      </c>
      <c r="D47" s="41">
        <f t="shared" ref="D47:D48" si="69">K47+R47+AA47+AI47+AR47+AY47</f>
        <v>25</v>
      </c>
      <c r="E47" s="41"/>
      <c r="F47" s="41"/>
      <c r="G47" s="41"/>
      <c r="H47" s="43"/>
      <c r="I47" s="43"/>
      <c r="J47" s="43"/>
      <c r="K47" s="43">
        <f>N47</f>
        <v>0</v>
      </c>
      <c r="L47" s="41">
        <v>0</v>
      </c>
      <c r="M47" s="41">
        <v>0</v>
      </c>
      <c r="N47" s="41">
        <v>0</v>
      </c>
      <c r="O47" s="43">
        <v>0</v>
      </c>
      <c r="P47" s="43">
        <v>0</v>
      </c>
      <c r="Q47" s="43">
        <v>0</v>
      </c>
      <c r="R47" s="43">
        <f>S47+T47+U47+V47+W47+X47+Y47+Z47</f>
        <v>25</v>
      </c>
      <c r="S47" s="41">
        <v>0</v>
      </c>
      <c r="T47" s="41">
        <v>0</v>
      </c>
      <c r="U47" s="41">
        <v>0</v>
      </c>
      <c r="V47" s="41">
        <v>0</v>
      </c>
      <c r="W47" s="43">
        <v>25</v>
      </c>
      <c r="X47" s="43">
        <v>0</v>
      </c>
      <c r="Y47" s="43">
        <v>0</v>
      </c>
      <c r="Z47" s="43">
        <v>0</v>
      </c>
      <c r="AA47" s="41">
        <v>0</v>
      </c>
      <c r="AB47" s="41">
        <v>0</v>
      </c>
      <c r="AC47" s="41">
        <v>0</v>
      </c>
      <c r="AD47" s="4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40.25" customHeight="1" x14ac:dyDescent="0.2">
      <c r="A48" s="56" t="s">
        <v>64</v>
      </c>
      <c r="B48" s="40" t="s">
        <v>65</v>
      </c>
      <c r="C48" s="40" t="s">
        <v>7</v>
      </c>
      <c r="D48" s="41">
        <f t="shared" si="69"/>
        <v>500</v>
      </c>
      <c r="E48" s="41"/>
      <c r="F48" s="41"/>
      <c r="G48" s="41"/>
      <c r="H48" s="43"/>
      <c r="I48" s="43"/>
      <c r="J48" s="43"/>
      <c r="K48" s="43">
        <f>N48</f>
        <v>0</v>
      </c>
      <c r="L48" s="41">
        <v>0</v>
      </c>
      <c r="M48" s="41">
        <v>0</v>
      </c>
      <c r="N48" s="41">
        <v>0</v>
      </c>
      <c r="O48" s="43">
        <v>0</v>
      </c>
      <c r="P48" s="43">
        <v>0</v>
      </c>
      <c r="Q48" s="43">
        <v>0</v>
      </c>
      <c r="R48" s="43">
        <f>S48+T48+U48+V48+W48+X48+Y48+Z48</f>
        <v>500</v>
      </c>
      <c r="S48" s="41">
        <v>0</v>
      </c>
      <c r="T48" s="41">
        <v>0</v>
      </c>
      <c r="U48" s="41">
        <v>0</v>
      </c>
      <c r="V48" s="41">
        <v>0</v>
      </c>
      <c r="W48" s="43">
        <v>500</v>
      </c>
      <c r="X48" s="43">
        <v>0</v>
      </c>
      <c r="Y48" s="43">
        <v>0</v>
      </c>
      <c r="Z48" s="43">
        <v>0</v>
      </c>
      <c r="AA48" s="41">
        <v>0</v>
      </c>
      <c r="AB48" s="41">
        <v>0</v>
      </c>
      <c r="AC48" s="41">
        <v>0</v>
      </c>
      <c r="AD48" s="4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27.5" customHeight="1" x14ac:dyDescent="0.2">
      <c r="A49" s="82" t="s">
        <v>47</v>
      </c>
      <c r="B49" s="67" t="s">
        <v>11</v>
      </c>
      <c r="C49" s="40" t="s">
        <v>7</v>
      </c>
      <c r="D49" s="41">
        <f>K49+R49+AA49+AI49</f>
        <v>157803.80000000002</v>
      </c>
      <c r="E49" s="41"/>
      <c r="F49" s="41"/>
      <c r="G49" s="41"/>
      <c r="H49" s="42"/>
      <c r="I49" s="42"/>
      <c r="J49" s="42"/>
      <c r="K49" s="43">
        <f>M49+N49</f>
        <v>78144.100000000006</v>
      </c>
      <c r="L49" s="41">
        <v>0</v>
      </c>
      <c r="M49" s="41">
        <v>74236.800000000003</v>
      </c>
      <c r="N49" s="41">
        <v>3907.3</v>
      </c>
      <c r="O49" s="42">
        <v>0</v>
      </c>
      <c r="P49" s="42"/>
      <c r="Q49" s="42"/>
      <c r="R49" s="43">
        <f>U49+V49</f>
        <v>25975.5</v>
      </c>
      <c r="S49" s="41">
        <v>0</v>
      </c>
      <c r="T49" s="41">
        <v>0</v>
      </c>
      <c r="U49" s="41">
        <v>24676.7</v>
      </c>
      <c r="V49" s="41">
        <v>1298.8</v>
      </c>
      <c r="W49" s="43">
        <v>0</v>
      </c>
      <c r="X49" s="43">
        <v>0</v>
      </c>
      <c r="Y49" s="43">
        <v>0</v>
      </c>
      <c r="Z49" s="43">
        <v>0</v>
      </c>
      <c r="AA49" s="41">
        <f>AC49+AD49</f>
        <v>26842.1</v>
      </c>
      <c r="AB49" s="41">
        <v>0</v>
      </c>
      <c r="AC49" s="41">
        <v>25500</v>
      </c>
      <c r="AD49" s="41">
        <v>1342.1</v>
      </c>
      <c r="AE49" s="43">
        <v>0</v>
      </c>
      <c r="AF49" s="43">
        <v>0</v>
      </c>
      <c r="AG49" s="43">
        <v>0</v>
      </c>
      <c r="AH49" s="43">
        <v>0</v>
      </c>
      <c r="AI49" s="41">
        <f>AK49+AL49</f>
        <v>26842.1</v>
      </c>
      <c r="AJ49" s="41">
        <v>0</v>
      </c>
      <c r="AK49" s="41">
        <v>25500</v>
      </c>
      <c r="AL49" s="41">
        <v>1342.1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24.5" customHeight="1" x14ac:dyDescent="0.2">
      <c r="A50" s="90"/>
      <c r="B50" s="40" t="s">
        <v>11</v>
      </c>
      <c r="C50" s="40" t="s">
        <v>11</v>
      </c>
      <c r="D50" s="41">
        <f>K50+R50</f>
        <v>16147.000000000002</v>
      </c>
      <c r="E50" s="41"/>
      <c r="F50" s="41"/>
      <c r="G50" s="41"/>
      <c r="H50" s="42"/>
      <c r="I50" s="42"/>
      <c r="J50" s="42"/>
      <c r="K50" s="43">
        <f>M50+N50</f>
        <v>15280.400000000001</v>
      </c>
      <c r="L50" s="41">
        <v>0</v>
      </c>
      <c r="M50" s="41">
        <v>14463.2</v>
      </c>
      <c r="N50" s="41">
        <v>817.2</v>
      </c>
      <c r="O50" s="42">
        <v>0</v>
      </c>
      <c r="P50" s="42">
        <v>0</v>
      </c>
      <c r="Q50" s="42">
        <v>0</v>
      </c>
      <c r="R50" s="43">
        <f>S50+T50+U50+V50+W50+X50+Y50+Z50</f>
        <v>866.59999999999991</v>
      </c>
      <c r="S50" s="41">
        <v>0</v>
      </c>
      <c r="T50" s="41">
        <v>0</v>
      </c>
      <c r="U50" s="41">
        <v>823.3</v>
      </c>
      <c r="V50" s="41">
        <v>43.3</v>
      </c>
      <c r="W50" s="42">
        <v>0</v>
      </c>
      <c r="X50" s="42">
        <v>0</v>
      </c>
      <c r="Y50" s="42">
        <v>0</v>
      </c>
      <c r="Z50" s="42">
        <v>0</v>
      </c>
      <c r="AA50" s="41">
        <f>AB50+AC50+AD50+AE50+AF50+AG50+AH50</f>
        <v>0</v>
      </c>
      <c r="AB50" s="41">
        <v>0</v>
      </c>
      <c r="AC50" s="41">
        <v>0</v>
      </c>
      <c r="AD50" s="41">
        <v>0</v>
      </c>
      <c r="AE50" s="43">
        <v>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s="5" customFormat="1" ht="98.25" customHeight="1" x14ac:dyDescent="0.2">
      <c r="A51" s="62" t="s">
        <v>34</v>
      </c>
      <c r="B51" s="40"/>
      <c r="C51" s="40" t="s">
        <v>6</v>
      </c>
      <c r="D51" s="41">
        <f>K51+R51+AA51+AI51+AR51+AY51</f>
        <v>289916.19999999995</v>
      </c>
      <c r="E51" s="41">
        <f t="shared" ref="E51:J51" si="70">SUM(E52:E56)</f>
        <v>0</v>
      </c>
      <c r="F51" s="41">
        <f t="shared" si="70"/>
        <v>59064.11</v>
      </c>
      <c r="G51" s="41">
        <f t="shared" si="70"/>
        <v>2681.6</v>
      </c>
      <c r="H51" s="41">
        <f t="shared" si="70"/>
        <v>261.42900000000003</v>
      </c>
      <c r="I51" s="41">
        <f t="shared" si="70"/>
        <v>76.899999999999991</v>
      </c>
      <c r="J51" s="41">
        <f t="shared" si="70"/>
        <v>6.3</v>
      </c>
      <c r="K51" s="41">
        <f>L51+M51+N51+O51+P51+Q51</f>
        <v>69656.899999999994</v>
      </c>
      <c r="L51" s="41">
        <f t="shared" ref="L51:M51" si="71">L52+L53+L54+L55+L56</f>
        <v>0</v>
      </c>
      <c r="M51" s="41">
        <f t="shared" si="71"/>
        <v>17644.2</v>
      </c>
      <c r="N51" s="41">
        <f>N52+N53+N54+N55+N56</f>
        <v>21487.600000000002</v>
      </c>
      <c r="O51" s="41">
        <f>O52+O53+O54+O55+O56</f>
        <v>30292.2</v>
      </c>
      <c r="P51" s="41">
        <f>SUM(P52:P56)</f>
        <v>65.900000000000006</v>
      </c>
      <c r="Q51" s="41">
        <f>SUM(Q52:Q56)</f>
        <v>167</v>
      </c>
      <c r="R51" s="41">
        <f>S51+T51+U51+V51+W51+Y51+Z51</f>
        <v>82635.599999999991</v>
      </c>
      <c r="S51" s="41">
        <f t="shared" ref="S51:Z51" si="72">S52+S53+S54+S55+S56</f>
        <v>0</v>
      </c>
      <c r="T51" s="41">
        <f t="shared" si="72"/>
        <v>0</v>
      </c>
      <c r="U51" s="41">
        <f t="shared" si="72"/>
        <v>18485.8</v>
      </c>
      <c r="V51" s="41">
        <f>V52+V53+V54+V55+V56</f>
        <v>23246.799999999999</v>
      </c>
      <c r="W51" s="41">
        <f>W52+W53+W54+W55+W56</f>
        <v>40658.9</v>
      </c>
      <c r="X51" s="41">
        <f t="shared" si="72"/>
        <v>0</v>
      </c>
      <c r="Y51" s="41">
        <f t="shared" si="72"/>
        <v>81.2</v>
      </c>
      <c r="Z51" s="41">
        <f t="shared" si="72"/>
        <v>162.9</v>
      </c>
      <c r="AA51" s="41">
        <f>AB51+AC51+AD51+AE51+AF51+AH51</f>
        <v>43562.299999999996</v>
      </c>
      <c r="AB51" s="41">
        <f t="shared" ref="AB51:AH51" si="73">AB52+AB53+AB54+AB55+AB56</f>
        <v>0</v>
      </c>
      <c r="AC51" s="41">
        <f t="shared" si="73"/>
        <v>17807.900000000001</v>
      </c>
      <c r="AD51" s="41">
        <f t="shared" si="73"/>
        <v>22129.3</v>
      </c>
      <c r="AE51" s="41">
        <f t="shared" si="73"/>
        <v>3435.7</v>
      </c>
      <c r="AF51" s="41">
        <f t="shared" si="73"/>
        <v>67.400000000000006</v>
      </c>
      <c r="AG51" s="41">
        <f t="shared" si="73"/>
        <v>0</v>
      </c>
      <c r="AH51" s="41">
        <f t="shared" si="73"/>
        <v>122</v>
      </c>
      <c r="AI51" s="41">
        <f>AJ51+AK51+AL51+AM51+AN51+AQ51</f>
        <v>43722.2</v>
      </c>
      <c r="AJ51" s="41">
        <f t="shared" ref="AJ51:AQ51" si="74">AJ52+AJ53+AJ54+AJ55+AJ56</f>
        <v>0</v>
      </c>
      <c r="AK51" s="41">
        <f t="shared" si="74"/>
        <v>17807.900000000001</v>
      </c>
      <c r="AL51" s="41">
        <f t="shared" si="74"/>
        <v>22129.3</v>
      </c>
      <c r="AM51" s="41">
        <f t="shared" si="74"/>
        <v>3655.6</v>
      </c>
      <c r="AN51" s="41">
        <f t="shared" si="74"/>
        <v>7.4</v>
      </c>
      <c r="AO51" s="41">
        <f t="shared" si="74"/>
        <v>0</v>
      </c>
      <c r="AP51" s="41">
        <f t="shared" si="74"/>
        <v>0</v>
      </c>
      <c r="AQ51" s="41">
        <f t="shared" si="74"/>
        <v>122</v>
      </c>
      <c r="AR51" s="41">
        <f>AS51+AT51+AU51+AV51+AW51+BE51</f>
        <v>25169.600000000002</v>
      </c>
      <c r="AS51" s="41">
        <f t="shared" ref="AS51:AX51" si="75">AS52+AS53+AS54+AS55+AS56</f>
        <v>0</v>
      </c>
      <c r="AT51" s="41">
        <f t="shared" si="75"/>
        <v>0</v>
      </c>
      <c r="AU51" s="41">
        <f t="shared" si="75"/>
        <v>21825.9</v>
      </c>
      <c r="AV51" s="41">
        <f t="shared" si="75"/>
        <v>3343.7</v>
      </c>
      <c r="AW51" s="41">
        <f t="shared" si="75"/>
        <v>0</v>
      </c>
      <c r="AX51" s="41">
        <f t="shared" si="75"/>
        <v>0</v>
      </c>
      <c r="AY51" s="41">
        <f>BB51+BC51+BD51+BE51</f>
        <v>25169.600000000002</v>
      </c>
      <c r="AZ51" s="41">
        <f t="shared" ref="AZ51:BE51" si="76">AZ52+AZ53+AZ54+AZ55+AZ56</f>
        <v>0</v>
      </c>
      <c r="BA51" s="41">
        <f t="shared" si="76"/>
        <v>0</v>
      </c>
      <c r="BB51" s="41">
        <f t="shared" si="76"/>
        <v>21825.9</v>
      </c>
      <c r="BC51" s="41">
        <f t="shared" si="76"/>
        <v>3343.7</v>
      </c>
      <c r="BD51" s="41">
        <f t="shared" si="76"/>
        <v>0</v>
      </c>
      <c r="BE51" s="41">
        <f t="shared" si="76"/>
        <v>0</v>
      </c>
    </row>
    <row r="52" spans="1:57" ht="181.5" customHeight="1" x14ac:dyDescent="0.2">
      <c r="A52" s="44" t="s">
        <v>48</v>
      </c>
      <c r="B52" s="40" t="s">
        <v>71</v>
      </c>
      <c r="C52" s="40" t="s">
        <v>7</v>
      </c>
      <c r="D52" s="41">
        <f t="shared" ref="D52:D57" si="77">K52+R52+AA52+AI52+AR52+AY52</f>
        <v>37356.199999999997</v>
      </c>
      <c r="E52" s="41">
        <v>0</v>
      </c>
      <c r="F52" s="41">
        <v>2396.9</v>
      </c>
      <c r="G52" s="41">
        <v>1521.6</v>
      </c>
      <c r="H52" s="41"/>
      <c r="I52" s="41"/>
      <c r="J52" s="41"/>
      <c r="K52" s="41">
        <f t="shared" si="55"/>
        <v>6316.5</v>
      </c>
      <c r="L52" s="41">
        <v>0</v>
      </c>
      <c r="M52" s="41">
        <v>1167.9000000000001</v>
      </c>
      <c r="N52" s="41">
        <v>5148.6000000000004</v>
      </c>
      <c r="O52" s="41">
        <v>0</v>
      </c>
      <c r="P52" s="41">
        <v>0</v>
      </c>
      <c r="Q52" s="41">
        <v>0</v>
      </c>
      <c r="R52" s="41">
        <f t="shared" si="66"/>
        <v>7011.9</v>
      </c>
      <c r="S52" s="41">
        <v>0</v>
      </c>
      <c r="T52" s="41">
        <v>0</v>
      </c>
      <c r="U52" s="41">
        <v>1849.9</v>
      </c>
      <c r="V52" s="41">
        <v>5162</v>
      </c>
      <c r="W52" s="41">
        <v>0</v>
      </c>
      <c r="X52" s="41"/>
      <c r="Y52" s="41">
        <v>0</v>
      </c>
      <c r="Z52" s="41">
        <v>0</v>
      </c>
      <c r="AA52" s="41">
        <f t="shared" si="67"/>
        <v>6623.8</v>
      </c>
      <c r="AB52" s="41">
        <v>0</v>
      </c>
      <c r="AC52" s="41">
        <v>1172</v>
      </c>
      <c r="AD52" s="41">
        <v>5451.8</v>
      </c>
      <c r="AE52" s="41">
        <v>0</v>
      </c>
      <c r="AF52" s="41">
        <v>0</v>
      </c>
      <c r="AG52" s="41">
        <v>0</v>
      </c>
      <c r="AH52" s="41">
        <v>0</v>
      </c>
      <c r="AI52" s="41">
        <f>AJ52+AK52+AL52+AM52+AQ52</f>
        <v>6623.8</v>
      </c>
      <c r="AJ52" s="41">
        <v>0</v>
      </c>
      <c r="AK52" s="41">
        <v>1172</v>
      </c>
      <c r="AL52" s="41">
        <v>5451.8</v>
      </c>
      <c r="AM52" s="41">
        <v>0</v>
      </c>
      <c r="AN52" s="41">
        <v>0</v>
      </c>
      <c r="AO52" s="41"/>
      <c r="AP52" s="41"/>
      <c r="AQ52" s="41">
        <v>0</v>
      </c>
      <c r="AR52" s="41">
        <f>AS52+AT52+AU52+AV52+BE52</f>
        <v>5390.1</v>
      </c>
      <c r="AS52" s="41">
        <v>0</v>
      </c>
      <c r="AT52" s="41">
        <v>0</v>
      </c>
      <c r="AU52" s="41">
        <v>5390.1</v>
      </c>
      <c r="AV52" s="41">
        <v>0</v>
      </c>
      <c r="AW52" s="41">
        <v>0</v>
      </c>
      <c r="AX52" s="41">
        <v>0</v>
      </c>
      <c r="AY52" s="41">
        <f>BA52+BB52</f>
        <v>5390.1</v>
      </c>
      <c r="AZ52" s="41">
        <v>0</v>
      </c>
      <c r="BA52" s="41">
        <v>0</v>
      </c>
      <c r="BB52" s="41">
        <v>5390.1</v>
      </c>
      <c r="BC52" s="41">
        <v>0</v>
      </c>
      <c r="BD52" s="41">
        <v>0</v>
      </c>
      <c r="BE52" s="41">
        <v>0</v>
      </c>
    </row>
    <row r="53" spans="1:57" s="3" customFormat="1" ht="171.75" customHeight="1" x14ac:dyDescent="0.2">
      <c r="A53" s="44" t="s">
        <v>49</v>
      </c>
      <c r="B53" s="67" t="s">
        <v>71</v>
      </c>
      <c r="C53" s="40" t="s">
        <v>7</v>
      </c>
      <c r="D53" s="41">
        <f t="shared" si="77"/>
        <v>133337.29999999999</v>
      </c>
      <c r="E53" s="41"/>
      <c r="F53" s="41">
        <v>13504.3</v>
      </c>
      <c r="G53" s="41">
        <v>550</v>
      </c>
      <c r="H53" s="41">
        <f>11.4+51.3</f>
        <v>62.699999999999996</v>
      </c>
      <c r="I53" s="41">
        <f>3.6+73.3</f>
        <v>76.899999999999991</v>
      </c>
      <c r="J53" s="41">
        <v>6.3</v>
      </c>
      <c r="K53" s="41">
        <f t="shared" si="55"/>
        <v>26547.3</v>
      </c>
      <c r="L53" s="41">
        <v>0</v>
      </c>
      <c r="M53" s="41">
        <v>14292.4</v>
      </c>
      <c r="N53" s="41">
        <v>8979.7999999999993</v>
      </c>
      <c r="O53" s="41">
        <v>3042.2</v>
      </c>
      <c r="P53" s="41">
        <v>65.900000000000006</v>
      </c>
      <c r="Q53" s="41">
        <v>167</v>
      </c>
      <c r="R53" s="41">
        <f t="shared" si="66"/>
        <v>26548.7</v>
      </c>
      <c r="S53" s="41">
        <v>0</v>
      </c>
      <c r="T53" s="41">
        <v>0</v>
      </c>
      <c r="U53" s="41">
        <v>14401.2</v>
      </c>
      <c r="V53" s="41">
        <v>8849.2999999999993</v>
      </c>
      <c r="W53" s="41">
        <v>3054.1</v>
      </c>
      <c r="X53" s="41"/>
      <c r="Y53" s="41">
        <v>81.2</v>
      </c>
      <c r="Z53" s="41">
        <v>162.9</v>
      </c>
      <c r="AA53" s="41">
        <f>AB53+AC53+AD53+AE53+AF53+AH53</f>
        <v>27273.7</v>
      </c>
      <c r="AB53" s="41">
        <v>0</v>
      </c>
      <c r="AC53" s="41">
        <v>14401.2</v>
      </c>
      <c r="AD53" s="41">
        <v>9547.4</v>
      </c>
      <c r="AE53" s="41">
        <v>3135.7</v>
      </c>
      <c r="AF53" s="41">
        <v>67.400000000000006</v>
      </c>
      <c r="AG53" s="41">
        <v>0</v>
      </c>
      <c r="AH53" s="41">
        <v>122</v>
      </c>
      <c r="AI53" s="41">
        <f>AJ53+AK53+AL53+AM53+AN53+AQ53</f>
        <v>27433.599999999999</v>
      </c>
      <c r="AJ53" s="41">
        <v>0</v>
      </c>
      <c r="AK53" s="41">
        <v>14401.2</v>
      </c>
      <c r="AL53" s="41">
        <v>9547.4</v>
      </c>
      <c r="AM53" s="41">
        <v>3355.6</v>
      </c>
      <c r="AN53" s="41">
        <v>7.4</v>
      </c>
      <c r="AO53" s="41"/>
      <c r="AP53" s="41"/>
      <c r="AQ53" s="41">
        <v>122</v>
      </c>
      <c r="AR53" s="41">
        <f>AS53+AT53+AU53+AV53+AW53+AX53</f>
        <v>12767</v>
      </c>
      <c r="AS53" s="41">
        <v>0</v>
      </c>
      <c r="AT53" s="41">
        <v>0</v>
      </c>
      <c r="AU53" s="41">
        <v>9423.2999999999993</v>
      </c>
      <c r="AV53" s="41">
        <v>3343.7</v>
      </c>
      <c r="AW53" s="41">
        <v>0</v>
      </c>
      <c r="AX53" s="41">
        <v>0</v>
      </c>
      <c r="AY53" s="41">
        <f>AZ53+BA53+BB53+BC53+BD53+BE53</f>
        <v>12767</v>
      </c>
      <c r="AZ53" s="41">
        <v>0</v>
      </c>
      <c r="BA53" s="41">
        <v>0</v>
      </c>
      <c r="BB53" s="41">
        <v>9423.2999999999993</v>
      </c>
      <c r="BC53" s="41">
        <v>3343.7</v>
      </c>
      <c r="BD53" s="41">
        <v>0</v>
      </c>
      <c r="BE53" s="41">
        <v>0</v>
      </c>
    </row>
    <row r="54" spans="1:57" s="3" customFormat="1" ht="176.25" customHeight="1" x14ac:dyDescent="0.2">
      <c r="A54" s="44" t="s">
        <v>50</v>
      </c>
      <c r="B54" s="67" t="s">
        <v>71</v>
      </c>
      <c r="C54" s="40" t="s">
        <v>7</v>
      </c>
      <c r="D54" s="41">
        <f t="shared" si="77"/>
        <v>102153</v>
      </c>
      <c r="E54" s="41">
        <v>0</v>
      </c>
      <c r="F54" s="41">
        <v>41066.01</v>
      </c>
      <c r="G54" s="41">
        <v>0</v>
      </c>
      <c r="H54" s="41">
        <v>198.72900000000001</v>
      </c>
      <c r="I54" s="41">
        <v>0</v>
      </c>
      <c r="J54" s="41">
        <v>0</v>
      </c>
      <c r="K54" s="41">
        <f t="shared" si="55"/>
        <v>33096.5</v>
      </c>
      <c r="L54" s="41">
        <v>0</v>
      </c>
      <c r="M54" s="41">
        <v>0</v>
      </c>
      <c r="N54" s="41">
        <v>6596.5</v>
      </c>
      <c r="O54" s="41">
        <v>26500</v>
      </c>
      <c r="P54" s="41">
        <v>0</v>
      </c>
      <c r="Q54" s="41">
        <v>0</v>
      </c>
      <c r="R54" s="41">
        <f t="shared" si="66"/>
        <v>45056.5</v>
      </c>
      <c r="S54" s="41">
        <v>0</v>
      </c>
      <c r="T54" s="41">
        <v>0</v>
      </c>
      <c r="U54" s="41">
        <v>0</v>
      </c>
      <c r="V54" s="41">
        <v>8201.7000000000007</v>
      </c>
      <c r="W54" s="41">
        <v>36854.800000000003</v>
      </c>
      <c r="X54" s="41"/>
      <c r="Y54" s="41"/>
      <c r="Z54" s="41"/>
      <c r="AA54" s="41">
        <f t="shared" si="67"/>
        <v>6000</v>
      </c>
      <c r="AB54" s="41">
        <v>0</v>
      </c>
      <c r="AC54" s="41">
        <v>0</v>
      </c>
      <c r="AD54" s="41">
        <v>6000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6000</v>
      </c>
      <c r="AJ54" s="41">
        <v>0</v>
      </c>
      <c r="AK54" s="41">
        <v>0</v>
      </c>
      <c r="AL54" s="41">
        <v>6000</v>
      </c>
      <c r="AM54" s="41">
        <v>0</v>
      </c>
      <c r="AN54" s="41">
        <v>0</v>
      </c>
      <c r="AO54" s="41"/>
      <c r="AP54" s="41"/>
      <c r="AQ54" s="41">
        <v>0</v>
      </c>
      <c r="AR54" s="41">
        <f t="shared" ref="AR54:AR63" si="78">AS54+AT54+AU54+AV54+BE54</f>
        <v>6000</v>
      </c>
      <c r="AS54" s="41">
        <v>0</v>
      </c>
      <c r="AT54" s="41">
        <v>0</v>
      </c>
      <c r="AU54" s="41">
        <v>6000</v>
      </c>
      <c r="AV54" s="41">
        <v>0</v>
      </c>
      <c r="AW54" s="41">
        <v>0</v>
      </c>
      <c r="AX54" s="41"/>
      <c r="AY54" s="41">
        <f>AZ54+BB54+BC54+BE54+BK54</f>
        <v>6000</v>
      </c>
      <c r="AZ54" s="41">
        <v>0</v>
      </c>
      <c r="BA54" s="41">
        <v>0</v>
      </c>
      <c r="BB54" s="41">
        <v>6000</v>
      </c>
      <c r="BC54" s="41">
        <v>0</v>
      </c>
      <c r="BD54" s="41">
        <v>0</v>
      </c>
      <c r="BE54" s="41">
        <v>0</v>
      </c>
    </row>
    <row r="55" spans="1:57" ht="162.75" x14ac:dyDescent="0.2">
      <c r="A55" s="44" t="s">
        <v>51</v>
      </c>
      <c r="B55" s="67" t="s">
        <v>71</v>
      </c>
      <c r="C55" s="40" t="s">
        <v>7</v>
      </c>
      <c r="D55" s="41">
        <f t="shared" si="77"/>
        <v>6072.8</v>
      </c>
      <c r="E55" s="41">
        <v>0</v>
      </c>
      <c r="F55" s="41">
        <v>0</v>
      </c>
      <c r="G55" s="41">
        <v>310</v>
      </c>
      <c r="H55" s="41">
        <v>0</v>
      </c>
      <c r="I55" s="41">
        <v>0</v>
      </c>
      <c r="J55" s="41">
        <v>0</v>
      </c>
      <c r="K55" s="41">
        <f t="shared" si="55"/>
        <v>1223</v>
      </c>
      <c r="L55" s="41">
        <v>0</v>
      </c>
      <c r="M55" s="41">
        <v>0</v>
      </c>
      <c r="N55" s="41">
        <v>473</v>
      </c>
      <c r="O55" s="41">
        <v>750</v>
      </c>
      <c r="P55" s="41">
        <v>0</v>
      </c>
      <c r="Q55" s="41">
        <v>0</v>
      </c>
      <c r="R55" s="41">
        <f t="shared" si="66"/>
        <v>1399.8</v>
      </c>
      <c r="S55" s="41">
        <v>0</v>
      </c>
      <c r="T55" s="41">
        <v>0</v>
      </c>
      <c r="U55" s="41">
        <v>0</v>
      </c>
      <c r="V55" s="41">
        <v>649.79999999999995</v>
      </c>
      <c r="W55" s="41">
        <v>750</v>
      </c>
      <c r="X55" s="41"/>
      <c r="Y55" s="41"/>
      <c r="Z55" s="41"/>
      <c r="AA55" s="41">
        <f t="shared" si="67"/>
        <v>1012.5</v>
      </c>
      <c r="AB55" s="41">
        <v>0</v>
      </c>
      <c r="AC55" s="41">
        <v>0</v>
      </c>
      <c r="AD55" s="41">
        <v>712.5</v>
      </c>
      <c r="AE55" s="41">
        <v>300</v>
      </c>
      <c r="AF55" s="41">
        <v>0</v>
      </c>
      <c r="AG55" s="41">
        <v>0</v>
      </c>
      <c r="AH55" s="41">
        <v>0</v>
      </c>
      <c r="AI55" s="41">
        <f>AJ55+AK55+AL55+AM55+AQ55</f>
        <v>1012.5</v>
      </c>
      <c r="AJ55" s="41">
        <v>0</v>
      </c>
      <c r="AK55" s="41">
        <v>0</v>
      </c>
      <c r="AL55" s="41">
        <v>712.5</v>
      </c>
      <c r="AM55" s="41">
        <v>300</v>
      </c>
      <c r="AN55" s="41">
        <v>0</v>
      </c>
      <c r="AO55" s="41"/>
      <c r="AP55" s="41"/>
      <c r="AQ55" s="41">
        <v>0</v>
      </c>
      <c r="AR55" s="41">
        <f t="shared" si="78"/>
        <v>712.5</v>
      </c>
      <c r="AS55" s="41">
        <v>0</v>
      </c>
      <c r="AT55" s="41">
        <v>0</v>
      </c>
      <c r="AU55" s="41">
        <v>712.5</v>
      </c>
      <c r="AV55" s="41">
        <v>0</v>
      </c>
      <c r="AW55" s="41">
        <v>0</v>
      </c>
      <c r="AX55" s="41">
        <v>0</v>
      </c>
      <c r="AY55" s="41">
        <f>AZ55+BB55+BC55+BE55+BK55</f>
        <v>712.5</v>
      </c>
      <c r="AZ55" s="41">
        <v>0</v>
      </c>
      <c r="BA55" s="41">
        <v>0</v>
      </c>
      <c r="BB55" s="41">
        <v>712.5</v>
      </c>
      <c r="BC55" s="41">
        <v>0</v>
      </c>
      <c r="BD55" s="41">
        <v>0</v>
      </c>
      <c r="BE55" s="41">
        <v>0</v>
      </c>
    </row>
    <row r="56" spans="1:57" s="3" customFormat="1" ht="272.25" customHeight="1" x14ac:dyDescent="0.2">
      <c r="A56" s="44" t="s">
        <v>52</v>
      </c>
      <c r="B56" s="67" t="s">
        <v>71</v>
      </c>
      <c r="C56" s="40" t="s">
        <v>7</v>
      </c>
      <c r="D56" s="41">
        <f t="shared" si="77"/>
        <v>10996.899999999998</v>
      </c>
      <c r="E56" s="41">
        <v>0</v>
      </c>
      <c r="F56" s="41">
        <v>2096.9</v>
      </c>
      <c r="G56" s="41">
        <v>300</v>
      </c>
      <c r="H56" s="41">
        <v>0</v>
      </c>
      <c r="I56" s="41">
        <v>0</v>
      </c>
      <c r="J56" s="41">
        <v>0</v>
      </c>
      <c r="K56" s="41">
        <f t="shared" si="55"/>
        <v>2473.6</v>
      </c>
      <c r="L56" s="41">
        <v>0</v>
      </c>
      <c r="M56" s="41">
        <v>2183.9</v>
      </c>
      <c r="N56" s="41">
        <v>289.7</v>
      </c>
      <c r="O56" s="41">
        <v>0</v>
      </c>
      <c r="P56" s="41">
        <v>0</v>
      </c>
      <c r="Q56" s="41">
        <v>0</v>
      </c>
      <c r="R56" s="41">
        <f t="shared" si="66"/>
        <v>2618.6999999999998</v>
      </c>
      <c r="S56" s="41">
        <v>0</v>
      </c>
      <c r="T56" s="41">
        <v>0</v>
      </c>
      <c r="U56" s="41">
        <v>2234.6999999999998</v>
      </c>
      <c r="V56" s="41">
        <v>384</v>
      </c>
      <c r="W56" s="41"/>
      <c r="X56" s="41"/>
      <c r="Y56" s="41"/>
      <c r="Z56" s="41"/>
      <c r="AA56" s="41">
        <f t="shared" si="67"/>
        <v>2652.2999999999997</v>
      </c>
      <c r="AB56" s="41">
        <v>0</v>
      </c>
      <c r="AC56" s="41">
        <v>2234.6999999999998</v>
      </c>
      <c r="AD56" s="41">
        <v>417.6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2652.2999999999997</v>
      </c>
      <c r="AJ56" s="41">
        <v>0</v>
      </c>
      <c r="AK56" s="41">
        <v>2234.6999999999998</v>
      </c>
      <c r="AL56" s="41">
        <v>417.6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si="78"/>
        <v>300</v>
      </c>
      <c r="AS56" s="41">
        <v>0</v>
      </c>
      <c r="AT56" s="41">
        <v>0</v>
      </c>
      <c r="AU56" s="41">
        <v>300</v>
      </c>
      <c r="AV56" s="41">
        <v>0</v>
      </c>
      <c r="AW56" s="41">
        <v>0</v>
      </c>
      <c r="AX56" s="41">
        <v>0</v>
      </c>
      <c r="AY56" s="41">
        <f>AZ56+BB56+BC56+BE56+BK56</f>
        <v>300</v>
      </c>
      <c r="AZ56" s="41">
        <v>0</v>
      </c>
      <c r="BA56" s="41">
        <v>0</v>
      </c>
      <c r="BB56" s="41">
        <v>300</v>
      </c>
      <c r="BC56" s="41">
        <v>0</v>
      </c>
      <c r="BD56" s="41">
        <v>0</v>
      </c>
      <c r="BE56" s="41">
        <v>0</v>
      </c>
    </row>
    <row r="57" spans="1:57" s="7" customFormat="1" ht="162.75" x14ac:dyDescent="0.2">
      <c r="A57" s="56" t="s">
        <v>35</v>
      </c>
      <c r="B57" s="40" t="s">
        <v>21</v>
      </c>
      <c r="C57" s="40" t="s">
        <v>6</v>
      </c>
      <c r="D57" s="41">
        <f t="shared" si="77"/>
        <v>0</v>
      </c>
      <c r="E57" s="41">
        <v>0</v>
      </c>
      <c r="F57" s="41">
        <v>0</v>
      </c>
      <c r="G57" s="41">
        <v>0</v>
      </c>
      <c r="H57" s="41"/>
      <c r="I57" s="41"/>
      <c r="J57" s="41"/>
      <c r="K57" s="41">
        <f t="shared" si="55"/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>
        <f t="shared" si="66"/>
        <v>0</v>
      </c>
      <c r="S57" s="41">
        <v>0</v>
      </c>
      <c r="T57" s="41">
        <v>0</v>
      </c>
      <c r="U57" s="41">
        <v>0</v>
      </c>
      <c r="V57" s="41">
        <v>0</v>
      </c>
      <c r="W57" s="41"/>
      <c r="X57" s="41"/>
      <c r="Y57" s="41"/>
      <c r="Z57" s="41"/>
      <c r="AA57" s="41">
        <f t="shared" si="67"/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f t="shared" ref="AI57:AI63" si="79">AJ57+AK57+AL57+AM57+AQ57</f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/>
      <c r="AP57" s="41"/>
      <c r="AQ57" s="41">
        <v>0</v>
      </c>
      <c r="AR57" s="41">
        <f t="shared" si="78"/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f t="shared" ref="AY57:AY62" si="80">AZ57+BB57+BC57+BE57+BK57</f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</row>
    <row r="58" spans="1:57" s="10" customFormat="1" ht="86.25" customHeight="1" x14ac:dyDescent="0.2">
      <c r="A58" s="88" t="s">
        <v>36</v>
      </c>
      <c r="B58" s="40"/>
      <c r="C58" s="40" t="s">
        <v>6</v>
      </c>
      <c r="D58" s="41">
        <f>K58+R58+AA58+AI58+AR58+AY58</f>
        <v>2134.5</v>
      </c>
      <c r="E58" s="43" t="e">
        <f>E59+#REF!+#REF!</f>
        <v>#REF!</v>
      </c>
      <c r="F58" s="43" t="e">
        <f>F59+#REF!+#REF!</f>
        <v>#REF!</v>
      </c>
      <c r="G58" s="43" t="e">
        <f>G59+#REF!+#REF!</f>
        <v>#REF!</v>
      </c>
      <c r="H58" s="43"/>
      <c r="I58" s="43"/>
      <c r="J58" s="43"/>
      <c r="K58" s="41">
        <f>K59+K60</f>
        <v>875.5</v>
      </c>
      <c r="L58" s="41">
        <f t="shared" ref="L58:BE58" si="81">L59</f>
        <v>0</v>
      </c>
      <c r="M58" s="41">
        <f t="shared" si="81"/>
        <v>0</v>
      </c>
      <c r="N58" s="41">
        <f>N59+N60</f>
        <v>875.5</v>
      </c>
      <c r="O58" s="41">
        <f t="shared" si="81"/>
        <v>0</v>
      </c>
      <c r="P58" s="41">
        <f t="shared" si="81"/>
        <v>0</v>
      </c>
      <c r="Q58" s="41">
        <f t="shared" si="81"/>
        <v>0</v>
      </c>
      <c r="R58" s="41">
        <f>V58+W58</f>
        <v>378.2</v>
      </c>
      <c r="S58" s="41">
        <f t="shared" si="81"/>
        <v>0</v>
      </c>
      <c r="T58" s="41">
        <f t="shared" si="81"/>
        <v>0</v>
      </c>
      <c r="U58" s="41">
        <f t="shared" si="81"/>
        <v>0</v>
      </c>
      <c r="V58" s="41">
        <f>V59+V61</f>
        <v>348.2</v>
      </c>
      <c r="W58" s="41">
        <f t="shared" si="81"/>
        <v>30</v>
      </c>
      <c r="X58" s="41">
        <f t="shared" si="81"/>
        <v>0</v>
      </c>
      <c r="Y58" s="41">
        <f t="shared" si="81"/>
        <v>0</v>
      </c>
      <c r="Z58" s="41">
        <f t="shared" si="81"/>
        <v>0</v>
      </c>
      <c r="AA58" s="41">
        <f>AD58</f>
        <v>238.2</v>
      </c>
      <c r="AB58" s="41">
        <f t="shared" si="81"/>
        <v>0</v>
      </c>
      <c r="AC58" s="41">
        <f t="shared" si="81"/>
        <v>0</v>
      </c>
      <c r="AD58" s="41">
        <f>AD59+AD61</f>
        <v>238.2</v>
      </c>
      <c r="AE58" s="41">
        <f t="shared" si="81"/>
        <v>0</v>
      </c>
      <c r="AF58" s="41">
        <f t="shared" si="81"/>
        <v>0</v>
      </c>
      <c r="AG58" s="41">
        <f t="shared" si="81"/>
        <v>0</v>
      </c>
      <c r="AH58" s="41">
        <f t="shared" si="81"/>
        <v>0</v>
      </c>
      <c r="AI58" s="41">
        <f>AL58</f>
        <v>246.2</v>
      </c>
      <c r="AJ58" s="41">
        <f t="shared" si="81"/>
        <v>0</v>
      </c>
      <c r="AK58" s="41">
        <f t="shared" si="81"/>
        <v>0</v>
      </c>
      <c r="AL58" s="41">
        <f>AL59+AL61</f>
        <v>246.2</v>
      </c>
      <c r="AM58" s="41">
        <f t="shared" si="81"/>
        <v>0</v>
      </c>
      <c r="AN58" s="41">
        <f t="shared" si="81"/>
        <v>0</v>
      </c>
      <c r="AO58" s="41">
        <f t="shared" si="81"/>
        <v>0</v>
      </c>
      <c r="AP58" s="41">
        <f t="shared" si="81"/>
        <v>0</v>
      </c>
      <c r="AQ58" s="41">
        <f t="shared" si="81"/>
        <v>0</v>
      </c>
      <c r="AR58" s="41">
        <f t="shared" si="81"/>
        <v>198.2</v>
      </c>
      <c r="AS58" s="41">
        <f t="shared" si="81"/>
        <v>0</v>
      </c>
      <c r="AT58" s="41">
        <f t="shared" si="81"/>
        <v>0</v>
      </c>
      <c r="AU58" s="41">
        <f t="shared" si="81"/>
        <v>198.2</v>
      </c>
      <c r="AV58" s="41">
        <f t="shared" si="81"/>
        <v>0</v>
      </c>
      <c r="AW58" s="41">
        <f t="shared" si="81"/>
        <v>0</v>
      </c>
      <c r="AX58" s="41">
        <f t="shared" si="81"/>
        <v>0</v>
      </c>
      <c r="AY58" s="41">
        <f t="shared" si="81"/>
        <v>198.2</v>
      </c>
      <c r="AZ58" s="41">
        <f t="shared" si="81"/>
        <v>0</v>
      </c>
      <c r="BA58" s="41">
        <f t="shared" si="81"/>
        <v>0</v>
      </c>
      <c r="BB58" s="41">
        <f t="shared" si="81"/>
        <v>198.2</v>
      </c>
      <c r="BC58" s="41">
        <f t="shared" si="81"/>
        <v>0</v>
      </c>
      <c r="BD58" s="41">
        <f t="shared" si="81"/>
        <v>0</v>
      </c>
      <c r="BE58" s="41">
        <f t="shared" si="81"/>
        <v>0</v>
      </c>
    </row>
    <row r="59" spans="1:57" s="9" customFormat="1" ht="85.5" customHeight="1" x14ac:dyDescent="0.2">
      <c r="A59" s="88"/>
      <c r="B59" s="40" t="s">
        <v>12</v>
      </c>
      <c r="C59" s="40" t="s">
        <v>12</v>
      </c>
      <c r="D59" s="41">
        <f>K59+R59+AA59+AI59+AR59+AY59</f>
        <v>1291.5</v>
      </c>
      <c r="E59" s="43" t="e">
        <f>#REF!+E62+E64</f>
        <v>#REF!</v>
      </c>
      <c r="F59" s="43" t="e">
        <f>#REF!+F62+F64</f>
        <v>#REF!</v>
      </c>
      <c r="G59" s="43" t="e">
        <f>#REF!+G62+G64</f>
        <v>#REF!</v>
      </c>
      <c r="H59" s="43"/>
      <c r="I59" s="43"/>
      <c r="J59" s="43"/>
      <c r="K59" s="41">
        <f t="shared" si="55"/>
        <v>270.5</v>
      </c>
      <c r="L59" s="43">
        <f t="shared" ref="L59:M59" si="82">L62+L63</f>
        <v>0</v>
      </c>
      <c r="M59" s="43">
        <f t="shared" si="82"/>
        <v>0</v>
      </c>
      <c r="N59" s="43">
        <f>N62+N63</f>
        <v>270.5</v>
      </c>
      <c r="O59" s="43"/>
      <c r="P59" s="43"/>
      <c r="Q59" s="43"/>
      <c r="R59" s="41">
        <f t="shared" si="66"/>
        <v>228.2</v>
      </c>
      <c r="S59" s="43">
        <f t="shared" ref="S59:Z59" si="83">S62+S63</f>
        <v>0</v>
      </c>
      <c r="T59" s="43">
        <f t="shared" si="83"/>
        <v>0</v>
      </c>
      <c r="U59" s="43">
        <f t="shared" si="83"/>
        <v>0</v>
      </c>
      <c r="V59" s="43">
        <f t="shared" si="83"/>
        <v>198.2</v>
      </c>
      <c r="W59" s="43">
        <f t="shared" si="83"/>
        <v>30</v>
      </c>
      <c r="X59" s="43">
        <f t="shared" si="83"/>
        <v>0</v>
      </c>
      <c r="Y59" s="43">
        <f t="shared" si="83"/>
        <v>0</v>
      </c>
      <c r="Z59" s="43">
        <f t="shared" si="83"/>
        <v>0</v>
      </c>
      <c r="AA59" s="41">
        <f t="shared" si="67"/>
        <v>198.2</v>
      </c>
      <c r="AB59" s="43">
        <f t="shared" ref="AB59:AH59" si="84">AB62+AB63</f>
        <v>0</v>
      </c>
      <c r="AC59" s="43">
        <f t="shared" si="84"/>
        <v>0</v>
      </c>
      <c r="AD59" s="43">
        <f t="shared" si="84"/>
        <v>198.2</v>
      </c>
      <c r="AE59" s="43">
        <f t="shared" si="84"/>
        <v>0</v>
      </c>
      <c r="AF59" s="43">
        <f t="shared" si="84"/>
        <v>0</v>
      </c>
      <c r="AG59" s="43">
        <f t="shared" si="84"/>
        <v>0</v>
      </c>
      <c r="AH59" s="43">
        <f t="shared" si="84"/>
        <v>0</v>
      </c>
      <c r="AI59" s="41">
        <f t="shared" si="79"/>
        <v>198.2</v>
      </c>
      <c r="AJ59" s="43">
        <f t="shared" ref="AJ59:AQ59" si="85">AJ62+AJ63</f>
        <v>0</v>
      </c>
      <c r="AK59" s="43">
        <f t="shared" si="85"/>
        <v>0</v>
      </c>
      <c r="AL59" s="43">
        <f t="shared" si="85"/>
        <v>198.2</v>
      </c>
      <c r="AM59" s="43">
        <f t="shared" si="85"/>
        <v>0</v>
      </c>
      <c r="AN59" s="43">
        <f t="shared" si="85"/>
        <v>0</v>
      </c>
      <c r="AO59" s="43">
        <f t="shared" si="85"/>
        <v>0</v>
      </c>
      <c r="AP59" s="43">
        <f t="shared" si="85"/>
        <v>0</v>
      </c>
      <c r="AQ59" s="43">
        <f t="shared" si="85"/>
        <v>0</v>
      </c>
      <c r="AR59" s="41">
        <f>AS59+AT59+AU59+AV59+AW59+AX59</f>
        <v>198.2</v>
      </c>
      <c r="AS59" s="43">
        <f t="shared" ref="AS59:AX59" si="86">AS62+AS63</f>
        <v>0</v>
      </c>
      <c r="AT59" s="43">
        <f t="shared" si="86"/>
        <v>0</v>
      </c>
      <c r="AU59" s="43">
        <f t="shared" si="86"/>
        <v>198.2</v>
      </c>
      <c r="AV59" s="43">
        <f t="shared" si="86"/>
        <v>0</v>
      </c>
      <c r="AW59" s="43">
        <f t="shared" si="86"/>
        <v>0</v>
      </c>
      <c r="AX59" s="43">
        <f t="shared" si="86"/>
        <v>0</v>
      </c>
      <c r="AY59" s="41">
        <f t="shared" si="80"/>
        <v>198.2</v>
      </c>
      <c r="AZ59" s="43">
        <f t="shared" ref="AZ59" si="87">AZ62+AZ63</f>
        <v>0</v>
      </c>
      <c r="BA59" s="43">
        <f t="shared" ref="BA59" si="88">BA62+BA63</f>
        <v>0</v>
      </c>
      <c r="BB59" s="43">
        <f t="shared" ref="BB59" si="89">BB62+BB63</f>
        <v>198.2</v>
      </c>
      <c r="BC59" s="43">
        <f t="shared" ref="BC59" si="90">BC62+BC63</f>
        <v>0</v>
      </c>
      <c r="BD59" s="43">
        <f t="shared" ref="BD59" si="91">BD62+BD63</f>
        <v>0</v>
      </c>
      <c r="BE59" s="43">
        <f t="shared" ref="BE59" si="92">BE62+BE63</f>
        <v>0</v>
      </c>
    </row>
    <row r="60" spans="1:57" s="9" customFormat="1" ht="87" customHeight="1" x14ac:dyDescent="0.2">
      <c r="A60" s="63"/>
      <c r="B60" s="54" t="s">
        <v>56</v>
      </c>
      <c r="C60" s="54" t="s">
        <v>56</v>
      </c>
      <c r="D60" s="41">
        <f>K60</f>
        <v>605</v>
      </c>
      <c r="E60" s="43"/>
      <c r="F60" s="43"/>
      <c r="G60" s="43"/>
      <c r="H60" s="43"/>
      <c r="I60" s="43"/>
      <c r="J60" s="43"/>
      <c r="K60" s="41">
        <f>N60</f>
        <v>605</v>
      </c>
      <c r="L60" s="43"/>
      <c r="M60" s="43"/>
      <c r="N60" s="43">
        <f>N65</f>
        <v>605</v>
      </c>
      <c r="O60" s="43"/>
      <c r="P60" s="43"/>
      <c r="Q60" s="43"/>
      <c r="R60" s="41"/>
      <c r="S60" s="43"/>
      <c r="T60" s="43"/>
      <c r="U60" s="43"/>
      <c r="V60" s="43"/>
      <c r="W60" s="43"/>
      <c r="X60" s="43"/>
      <c r="Y60" s="43"/>
      <c r="Z60" s="43"/>
      <c r="AA60" s="41"/>
      <c r="AB60" s="43"/>
      <c r="AC60" s="43"/>
      <c r="AD60" s="43"/>
      <c r="AE60" s="43"/>
      <c r="AF60" s="43"/>
      <c r="AG60" s="43"/>
      <c r="AH60" s="43"/>
      <c r="AI60" s="41"/>
      <c r="AJ60" s="43"/>
      <c r="AK60" s="43"/>
      <c r="AL60" s="43"/>
      <c r="AM60" s="43"/>
      <c r="AN60" s="43"/>
      <c r="AO60" s="43"/>
      <c r="AP60" s="43"/>
      <c r="AQ60" s="43"/>
      <c r="AR60" s="41"/>
      <c r="AS60" s="43"/>
      <c r="AT60" s="43"/>
      <c r="AU60" s="43"/>
      <c r="AV60" s="43"/>
      <c r="AW60" s="43"/>
      <c r="AX60" s="43"/>
      <c r="AY60" s="41"/>
      <c r="AZ60" s="43"/>
      <c r="BA60" s="43"/>
      <c r="BB60" s="43"/>
      <c r="BC60" s="43"/>
      <c r="BD60" s="43"/>
      <c r="BE60" s="43"/>
    </row>
    <row r="61" spans="1:57" s="9" customFormat="1" ht="138" customHeight="1" x14ac:dyDescent="0.2">
      <c r="A61" s="63"/>
      <c r="B61" s="54" t="s">
        <v>11</v>
      </c>
      <c r="C61" s="54" t="s">
        <v>11</v>
      </c>
      <c r="D61" s="41">
        <f>R61+AA61+AI61</f>
        <v>238</v>
      </c>
      <c r="E61" s="43"/>
      <c r="F61" s="43"/>
      <c r="G61" s="43"/>
      <c r="H61" s="43"/>
      <c r="I61" s="43"/>
      <c r="J61" s="43"/>
      <c r="K61" s="41">
        <f>L61+M61+N61+O61+P61+Q61</f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1">
        <f>V61</f>
        <v>150</v>
      </c>
      <c r="S61" s="43">
        <v>0</v>
      </c>
      <c r="T61" s="43">
        <v>0</v>
      </c>
      <c r="U61" s="43">
        <v>0</v>
      </c>
      <c r="V61" s="43">
        <f>V66</f>
        <v>150</v>
      </c>
      <c r="W61" s="43">
        <v>0</v>
      </c>
      <c r="X61" s="43">
        <v>0</v>
      </c>
      <c r="Y61" s="43">
        <v>0</v>
      </c>
      <c r="Z61" s="43">
        <v>0</v>
      </c>
      <c r="AA61" s="41">
        <f>AD61</f>
        <v>40</v>
      </c>
      <c r="AB61" s="43">
        <v>0</v>
      </c>
      <c r="AC61" s="43">
        <v>0</v>
      </c>
      <c r="AD61" s="43">
        <f>AD66</f>
        <v>40</v>
      </c>
      <c r="AE61" s="43">
        <v>0</v>
      </c>
      <c r="AF61" s="43">
        <v>0</v>
      </c>
      <c r="AG61" s="43">
        <v>0</v>
      </c>
      <c r="AH61" s="43">
        <v>0</v>
      </c>
      <c r="AI61" s="41">
        <f>AL61</f>
        <v>48</v>
      </c>
      <c r="AJ61" s="43">
        <v>0</v>
      </c>
      <c r="AK61" s="43">
        <v>0</v>
      </c>
      <c r="AL61" s="43">
        <f>AL66</f>
        <v>48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1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1">
        <f>AZ61+BA61+BB61+BC61+BD61</f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</row>
    <row r="62" spans="1:57" ht="180" customHeight="1" x14ac:dyDescent="0.2">
      <c r="A62" s="56" t="s">
        <v>53</v>
      </c>
      <c r="B62" s="40" t="s">
        <v>20</v>
      </c>
      <c r="C62" s="40" t="s">
        <v>7</v>
      </c>
      <c r="D62" s="41">
        <f>K62+R62+AA62+AI62+AR62+AY62</f>
        <v>330</v>
      </c>
      <c r="E62" s="43">
        <v>0</v>
      </c>
      <c r="F62" s="43">
        <v>0</v>
      </c>
      <c r="G62" s="43">
        <v>201.4</v>
      </c>
      <c r="H62" s="43"/>
      <c r="I62" s="43"/>
      <c r="J62" s="43"/>
      <c r="K62" s="43">
        <f t="shared" si="55"/>
        <v>50</v>
      </c>
      <c r="L62" s="43">
        <v>0</v>
      </c>
      <c r="M62" s="43">
        <v>0</v>
      </c>
      <c r="N62" s="43">
        <v>50</v>
      </c>
      <c r="O62" s="43">
        <v>0</v>
      </c>
      <c r="P62" s="43">
        <v>0</v>
      </c>
      <c r="Q62" s="43">
        <v>0</v>
      </c>
      <c r="R62" s="41">
        <f t="shared" si="66"/>
        <v>80</v>
      </c>
      <c r="S62" s="43">
        <v>0</v>
      </c>
      <c r="T62" s="43">
        <v>0</v>
      </c>
      <c r="U62" s="43">
        <v>0</v>
      </c>
      <c r="V62" s="43">
        <v>50</v>
      </c>
      <c r="W62" s="43">
        <v>30</v>
      </c>
      <c r="X62" s="43">
        <v>0</v>
      </c>
      <c r="Y62" s="43">
        <v>0</v>
      </c>
      <c r="Z62" s="43">
        <v>0</v>
      </c>
      <c r="AA62" s="41">
        <f t="shared" si="67"/>
        <v>50</v>
      </c>
      <c r="AB62" s="43">
        <v>0</v>
      </c>
      <c r="AC62" s="43">
        <v>0</v>
      </c>
      <c r="AD62" s="43">
        <v>50</v>
      </c>
      <c r="AE62" s="43">
        <v>0</v>
      </c>
      <c r="AF62" s="43">
        <v>0</v>
      </c>
      <c r="AG62" s="43">
        <v>0</v>
      </c>
      <c r="AH62" s="43">
        <v>0</v>
      </c>
      <c r="AI62" s="41">
        <f t="shared" si="79"/>
        <v>50</v>
      </c>
      <c r="AJ62" s="43">
        <v>0</v>
      </c>
      <c r="AK62" s="43">
        <v>0</v>
      </c>
      <c r="AL62" s="43">
        <v>50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1">
        <f t="shared" si="78"/>
        <v>50</v>
      </c>
      <c r="AS62" s="43">
        <v>0</v>
      </c>
      <c r="AT62" s="43">
        <v>0</v>
      </c>
      <c r="AU62" s="43">
        <v>50</v>
      </c>
      <c r="AV62" s="43">
        <v>0</v>
      </c>
      <c r="AW62" s="43">
        <v>0</v>
      </c>
      <c r="AX62" s="43">
        <v>0</v>
      </c>
      <c r="AY62" s="41">
        <f t="shared" si="80"/>
        <v>50</v>
      </c>
      <c r="AZ62" s="43">
        <v>0</v>
      </c>
      <c r="BA62" s="43">
        <v>0</v>
      </c>
      <c r="BB62" s="43">
        <v>50</v>
      </c>
      <c r="BC62" s="43">
        <v>0</v>
      </c>
      <c r="BD62" s="43">
        <v>0</v>
      </c>
      <c r="BE62" s="43">
        <v>0</v>
      </c>
    </row>
    <row r="63" spans="1:57" ht="66.75" customHeight="1" x14ac:dyDescent="0.2">
      <c r="A63" s="88" t="s">
        <v>54</v>
      </c>
      <c r="B63" s="86" t="s">
        <v>20</v>
      </c>
      <c r="C63" s="86" t="s">
        <v>12</v>
      </c>
      <c r="D63" s="75">
        <f>K63+R63+AA63+AI63+AR63+AY63</f>
        <v>961.5</v>
      </c>
      <c r="E63" s="41">
        <v>0</v>
      </c>
      <c r="F63" s="41">
        <v>0</v>
      </c>
      <c r="G63" s="41">
        <v>1060</v>
      </c>
      <c r="H63" s="43"/>
      <c r="I63" s="43"/>
      <c r="J63" s="43"/>
      <c r="K63" s="75">
        <f t="shared" si="55"/>
        <v>220.5</v>
      </c>
      <c r="L63" s="75">
        <v>0</v>
      </c>
      <c r="M63" s="75">
        <v>0</v>
      </c>
      <c r="N63" s="75">
        <v>220.5</v>
      </c>
      <c r="O63" s="75">
        <v>0</v>
      </c>
      <c r="P63" s="75">
        <v>0</v>
      </c>
      <c r="Q63" s="75">
        <v>0</v>
      </c>
      <c r="R63" s="75">
        <f t="shared" si="66"/>
        <v>148.19999999999999</v>
      </c>
      <c r="S63" s="75">
        <v>0</v>
      </c>
      <c r="T63" s="75">
        <v>0</v>
      </c>
      <c r="U63" s="75">
        <v>0</v>
      </c>
      <c r="V63" s="75">
        <v>148.19999999999999</v>
      </c>
      <c r="W63" s="75">
        <v>0</v>
      </c>
      <c r="X63" s="75">
        <v>0</v>
      </c>
      <c r="Y63" s="75">
        <v>0</v>
      </c>
      <c r="Z63" s="75">
        <v>0</v>
      </c>
      <c r="AA63" s="75">
        <f t="shared" si="67"/>
        <v>148.19999999999999</v>
      </c>
      <c r="AB63" s="75">
        <v>0</v>
      </c>
      <c r="AC63" s="75">
        <v>0</v>
      </c>
      <c r="AD63" s="75">
        <v>148.19999999999999</v>
      </c>
      <c r="AE63" s="75">
        <v>0</v>
      </c>
      <c r="AF63" s="75">
        <v>0</v>
      </c>
      <c r="AG63" s="75">
        <v>0</v>
      </c>
      <c r="AH63" s="75">
        <v>0</v>
      </c>
      <c r="AI63" s="75">
        <f t="shared" si="79"/>
        <v>148.19999999999999</v>
      </c>
      <c r="AJ63" s="75">
        <v>0</v>
      </c>
      <c r="AK63" s="75">
        <v>0</v>
      </c>
      <c r="AL63" s="75">
        <v>148.19999999999999</v>
      </c>
      <c r="AM63" s="75">
        <v>0</v>
      </c>
      <c r="AN63" s="75">
        <v>0</v>
      </c>
      <c r="AO63" s="75">
        <v>0</v>
      </c>
      <c r="AP63" s="75">
        <v>0</v>
      </c>
      <c r="AQ63" s="75">
        <v>0</v>
      </c>
      <c r="AR63" s="75">
        <f t="shared" si="78"/>
        <v>148.19999999999999</v>
      </c>
      <c r="AS63" s="75">
        <v>0</v>
      </c>
      <c r="AT63" s="75">
        <v>0</v>
      </c>
      <c r="AU63" s="75">
        <v>148.19999999999999</v>
      </c>
      <c r="AV63" s="75">
        <v>0</v>
      </c>
      <c r="AW63" s="75">
        <v>0</v>
      </c>
      <c r="AX63" s="75">
        <v>0</v>
      </c>
      <c r="AY63" s="75">
        <f>AZ63+BB63+BC63+BE63+BK63</f>
        <v>148.19999999999999</v>
      </c>
      <c r="AZ63" s="75">
        <v>0</v>
      </c>
      <c r="BA63" s="75">
        <v>0</v>
      </c>
      <c r="BB63" s="75">
        <v>148.19999999999999</v>
      </c>
      <c r="BC63" s="75">
        <v>0</v>
      </c>
      <c r="BD63" s="75">
        <v>0</v>
      </c>
      <c r="BE63" s="75">
        <v>0</v>
      </c>
    </row>
    <row r="64" spans="1:57" s="6" customFormat="1" ht="59.25" customHeight="1" x14ac:dyDescent="0.2">
      <c r="A64" s="88"/>
      <c r="B64" s="76"/>
      <c r="C64" s="76"/>
      <c r="D64" s="76"/>
      <c r="E64" s="43"/>
      <c r="F64" s="43"/>
      <c r="G64" s="43"/>
      <c r="H64" s="43"/>
      <c r="I64" s="43"/>
      <c r="J64" s="43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</row>
    <row r="65" spans="1:82" s="6" customFormat="1" ht="92.25" customHeight="1" x14ac:dyDescent="0.2">
      <c r="A65" s="96"/>
      <c r="B65" s="54" t="s">
        <v>56</v>
      </c>
      <c r="C65" s="54" t="s">
        <v>56</v>
      </c>
      <c r="D65" s="53">
        <f t="shared" ref="D65:D71" si="93">K65+R65+AA65+AI65+AR65+AY65</f>
        <v>605</v>
      </c>
      <c r="E65" s="43"/>
      <c r="F65" s="43"/>
      <c r="G65" s="43"/>
      <c r="H65" s="43"/>
      <c r="I65" s="43"/>
      <c r="J65" s="43"/>
      <c r="K65" s="53">
        <f t="shared" si="55"/>
        <v>605</v>
      </c>
      <c r="L65" s="53">
        <v>0</v>
      </c>
      <c r="M65" s="53">
        <v>0</v>
      </c>
      <c r="N65" s="53">
        <v>605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</row>
    <row r="66" spans="1:82" s="6" customFormat="1" ht="120.75" customHeight="1" x14ac:dyDescent="0.2">
      <c r="A66" s="96"/>
      <c r="B66" s="54" t="s">
        <v>11</v>
      </c>
      <c r="C66" s="54" t="s">
        <v>11</v>
      </c>
      <c r="D66" s="53">
        <f>R66+AA66+AI66</f>
        <v>238</v>
      </c>
      <c r="E66" s="43"/>
      <c r="F66" s="43"/>
      <c r="G66" s="43"/>
      <c r="H66" s="43"/>
      <c r="I66" s="43"/>
      <c r="J66" s="43"/>
      <c r="K66" s="53">
        <f>L66+M66+N66+O66+P66+Q66</f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f>V66</f>
        <v>150</v>
      </c>
      <c r="S66" s="53">
        <v>0</v>
      </c>
      <c r="T66" s="53">
        <v>0</v>
      </c>
      <c r="U66" s="53">
        <v>0</v>
      </c>
      <c r="V66" s="53">
        <v>150</v>
      </c>
      <c r="W66" s="53">
        <v>0</v>
      </c>
      <c r="X66" s="53">
        <v>0</v>
      </c>
      <c r="Y66" s="53">
        <v>0</v>
      </c>
      <c r="Z66" s="53">
        <v>0</v>
      </c>
      <c r="AA66" s="53">
        <f>AD66</f>
        <v>40</v>
      </c>
      <c r="AB66" s="53">
        <v>0</v>
      </c>
      <c r="AC66" s="53">
        <v>0</v>
      </c>
      <c r="AD66" s="53">
        <v>40</v>
      </c>
      <c r="AE66" s="53">
        <v>0</v>
      </c>
      <c r="AF66" s="53">
        <v>0</v>
      </c>
      <c r="AG66" s="53">
        <v>0</v>
      </c>
      <c r="AH66" s="53">
        <v>0</v>
      </c>
      <c r="AI66" s="53">
        <f>AL66</f>
        <v>48</v>
      </c>
      <c r="AJ66" s="53">
        <v>0</v>
      </c>
      <c r="AK66" s="53">
        <v>0</v>
      </c>
      <c r="AL66" s="53">
        <v>48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f>AS66+AT66+AU66+AV66+AW66+AX66</f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f>AZ66+BA66+BB66+BC66+BD66+BE66</f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</row>
    <row r="67" spans="1:82" s="33" customFormat="1" ht="76.5" customHeight="1" x14ac:dyDescent="0.2">
      <c r="A67" s="88" t="s">
        <v>37</v>
      </c>
      <c r="B67" s="40" t="s">
        <v>24</v>
      </c>
      <c r="C67" s="40" t="s">
        <v>6</v>
      </c>
      <c r="D67" s="41">
        <f t="shared" si="93"/>
        <v>18829.400000000001</v>
      </c>
      <c r="E67" s="43" t="e">
        <f>E70+#REF!</f>
        <v>#REF!</v>
      </c>
      <c r="F67" s="43" t="e">
        <f>F70+#REF!</f>
        <v>#REF!</v>
      </c>
      <c r="G67" s="43" t="e">
        <f>G70+#REF!</f>
        <v>#REF!</v>
      </c>
      <c r="H67" s="43" t="e">
        <f>H70+#REF!</f>
        <v>#REF!</v>
      </c>
      <c r="I67" s="43" t="e">
        <f>I70+#REF!</f>
        <v>#REF!</v>
      </c>
      <c r="J67" s="43" t="e">
        <f>J70+#REF!</f>
        <v>#REF!</v>
      </c>
      <c r="K67" s="43">
        <f>M67+O67+N67</f>
        <v>2287.5</v>
      </c>
      <c r="L67" s="43">
        <f t="shared" ref="L67" si="94">L70</f>
        <v>0</v>
      </c>
      <c r="M67" s="43">
        <f>M70+M74</f>
        <v>1212.2</v>
      </c>
      <c r="N67" s="43">
        <f>N72+N73+N74</f>
        <v>25.3</v>
      </c>
      <c r="O67" s="43">
        <f>O70</f>
        <v>1050</v>
      </c>
      <c r="P67" s="43">
        <f t="shared" ref="P67:Q67" si="95">P70</f>
        <v>0</v>
      </c>
      <c r="Q67" s="43">
        <f t="shared" si="95"/>
        <v>0</v>
      </c>
      <c r="R67" s="43">
        <f>U67+W67+V67</f>
        <v>4880.7000000000007</v>
      </c>
      <c r="S67" s="43">
        <f t="shared" ref="S67:Z67" si="96">S70</f>
        <v>0</v>
      </c>
      <c r="T67" s="43">
        <f t="shared" si="96"/>
        <v>0</v>
      </c>
      <c r="U67" s="43">
        <f t="shared" si="96"/>
        <v>2830.6</v>
      </c>
      <c r="V67" s="43">
        <f>V68+V69</f>
        <v>550.1</v>
      </c>
      <c r="W67" s="43">
        <f t="shared" si="96"/>
        <v>1500</v>
      </c>
      <c r="X67" s="43">
        <f t="shared" si="96"/>
        <v>0</v>
      </c>
      <c r="Y67" s="43">
        <f t="shared" si="96"/>
        <v>0</v>
      </c>
      <c r="Z67" s="43">
        <f t="shared" si="96"/>
        <v>0</v>
      </c>
      <c r="AA67" s="43">
        <f>AB67+AC67+AD67+AE67+AF67+AG67+AH67</f>
        <v>4330.6000000000004</v>
      </c>
      <c r="AB67" s="43">
        <f t="shared" ref="AB67:AH67" si="97">AB70</f>
        <v>0</v>
      </c>
      <c r="AC67" s="43">
        <f t="shared" si="97"/>
        <v>2830.6</v>
      </c>
      <c r="AD67" s="43">
        <f t="shared" si="97"/>
        <v>0</v>
      </c>
      <c r="AE67" s="43">
        <f t="shared" si="97"/>
        <v>1500</v>
      </c>
      <c r="AF67" s="43">
        <f t="shared" si="97"/>
        <v>0</v>
      </c>
      <c r="AG67" s="43">
        <f t="shared" si="97"/>
        <v>0</v>
      </c>
      <c r="AH67" s="43">
        <f t="shared" si="97"/>
        <v>0</v>
      </c>
      <c r="AI67" s="43">
        <f>AK67+AL67+AM67+AN67+AO67+AP67</f>
        <v>4330.6000000000004</v>
      </c>
      <c r="AJ67" s="43">
        <f t="shared" ref="AJ67:AQ67" si="98">AJ70</f>
        <v>0</v>
      </c>
      <c r="AK67" s="43">
        <f t="shared" si="98"/>
        <v>2830.6</v>
      </c>
      <c r="AL67" s="43">
        <f t="shared" si="98"/>
        <v>0</v>
      </c>
      <c r="AM67" s="43">
        <f t="shared" si="98"/>
        <v>1500</v>
      </c>
      <c r="AN67" s="43">
        <f t="shared" si="98"/>
        <v>0</v>
      </c>
      <c r="AO67" s="43">
        <f t="shared" si="98"/>
        <v>0</v>
      </c>
      <c r="AP67" s="43">
        <f t="shared" si="98"/>
        <v>0</v>
      </c>
      <c r="AQ67" s="43">
        <f t="shared" si="98"/>
        <v>0</v>
      </c>
      <c r="AR67" s="43">
        <f>AS67+AT67+AU67+AV67+AW67+BE67</f>
        <v>1500</v>
      </c>
      <c r="AS67" s="43">
        <f t="shared" ref="AS67:AX67" si="99">AS70</f>
        <v>0</v>
      </c>
      <c r="AT67" s="43">
        <f t="shared" si="99"/>
        <v>0</v>
      </c>
      <c r="AU67" s="43">
        <f t="shared" si="99"/>
        <v>0</v>
      </c>
      <c r="AV67" s="43">
        <f t="shared" si="99"/>
        <v>1500</v>
      </c>
      <c r="AW67" s="43">
        <f t="shared" si="99"/>
        <v>0</v>
      </c>
      <c r="AX67" s="43">
        <f t="shared" si="99"/>
        <v>0</v>
      </c>
      <c r="AY67" s="43">
        <f>AZ67+BA67+BB67+BC67+BD67+BE67</f>
        <v>1500</v>
      </c>
      <c r="AZ67" s="43">
        <f t="shared" ref="AZ67:BE67" si="100">AZ70</f>
        <v>0</v>
      </c>
      <c r="BA67" s="43">
        <f t="shared" si="100"/>
        <v>0</v>
      </c>
      <c r="BB67" s="43">
        <f t="shared" si="100"/>
        <v>0</v>
      </c>
      <c r="BC67" s="43">
        <f t="shared" si="100"/>
        <v>1500</v>
      </c>
      <c r="BD67" s="43">
        <f t="shared" si="100"/>
        <v>0</v>
      </c>
      <c r="BE67" s="43">
        <f t="shared" si="100"/>
        <v>0</v>
      </c>
    </row>
    <row r="68" spans="1:82" s="33" customFormat="1" ht="76.5" customHeight="1" x14ac:dyDescent="0.2">
      <c r="A68" s="88"/>
      <c r="B68" s="40" t="s">
        <v>56</v>
      </c>
      <c r="C68" s="54" t="s">
        <v>56</v>
      </c>
      <c r="D68" s="41">
        <f t="shared" si="93"/>
        <v>187.60000000000002</v>
      </c>
      <c r="E68" s="43"/>
      <c r="F68" s="43"/>
      <c r="G68" s="43"/>
      <c r="H68" s="43"/>
      <c r="I68" s="43"/>
      <c r="J68" s="43"/>
      <c r="K68" s="43">
        <f>K74</f>
        <v>187.60000000000002</v>
      </c>
      <c r="L68" s="43">
        <v>0</v>
      </c>
      <c r="M68" s="43">
        <f>M74</f>
        <v>162.30000000000001</v>
      </c>
      <c r="N68" s="43">
        <f>N74</f>
        <v>25.3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</row>
    <row r="69" spans="1:82" s="33" customFormat="1" ht="76.5" customHeight="1" x14ac:dyDescent="0.2">
      <c r="A69" s="88"/>
      <c r="B69" s="40" t="s">
        <v>12</v>
      </c>
      <c r="C69" s="40" t="s">
        <v>12</v>
      </c>
      <c r="D69" s="41">
        <f t="shared" si="93"/>
        <v>18091.7</v>
      </c>
      <c r="E69" s="43"/>
      <c r="F69" s="43"/>
      <c r="G69" s="43"/>
      <c r="H69" s="43"/>
      <c r="I69" s="43"/>
      <c r="J69" s="43"/>
      <c r="K69" s="43">
        <f>K70</f>
        <v>2099.9</v>
      </c>
      <c r="L69" s="43">
        <v>0</v>
      </c>
      <c r="M69" s="43">
        <f>M70+M72</f>
        <v>1049.9000000000001</v>
      </c>
      <c r="N69" s="43">
        <f>N70+N71+N72</f>
        <v>0</v>
      </c>
      <c r="O69" s="43">
        <f>O70</f>
        <v>1050</v>
      </c>
      <c r="P69" s="43">
        <v>0</v>
      </c>
      <c r="Q69" s="43">
        <v>0</v>
      </c>
      <c r="R69" s="43">
        <f>R70</f>
        <v>4330.6000000000004</v>
      </c>
      <c r="S69" s="43">
        <v>0</v>
      </c>
      <c r="T69" s="43">
        <v>0</v>
      </c>
      <c r="U69" s="43">
        <f>U70</f>
        <v>2830.6</v>
      </c>
      <c r="V69" s="43">
        <f>V72</f>
        <v>550.1</v>
      </c>
      <c r="W69" s="43">
        <f>W70</f>
        <v>1500</v>
      </c>
      <c r="X69" s="43">
        <v>0</v>
      </c>
      <c r="Y69" s="43">
        <v>0</v>
      </c>
      <c r="Z69" s="43">
        <v>0</v>
      </c>
      <c r="AA69" s="43">
        <f>AA70</f>
        <v>4330.6000000000004</v>
      </c>
      <c r="AB69" s="43">
        <v>0</v>
      </c>
      <c r="AC69" s="43">
        <f>AC70</f>
        <v>2830.6</v>
      </c>
      <c r="AD69" s="43">
        <v>0</v>
      </c>
      <c r="AE69" s="43">
        <f>AE70</f>
        <v>1500</v>
      </c>
      <c r="AF69" s="43">
        <v>0</v>
      </c>
      <c r="AG69" s="43">
        <v>0</v>
      </c>
      <c r="AH69" s="43">
        <v>0</v>
      </c>
      <c r="AI69" s="43">
        <f>AI70</f>
        <v>4330.6000000000004</v>
      </c>
      <c r="AJ69" s="43">
        <v>0</v>
      </c>
      <c r="AK69" s="43">
        <f>AK70</f>
        <v>2830.6</v>
      </c>
      <c r="AL69" s="43">
        <v>0</v>
      </c>
      <c r="AM69" s="43">
        <f>AM71</f>
        <v>1500</v>
      </c>
      <c r="AN69" s="43">
        <v>0</v>
      </c>
      <c r="AO69" s="43">
        <v>0</v>
      </c>
      <c r="AP69" s="43">
        <v>0</v>
      </c>
      <c r="AQ69" s="43">
        <v>0</v>
      </c>
      <c r="AR69" s="43">
        <f>AR70</f>
        <v>1500</v>
      </c>
      <c r="AS69" s="43">
        <v>0</v>
      </c>
      <c r="AT69" s="43">
        <v>0</v>
      </c>
      <c r="AU69" s="43">
        <v>0</v>
      </c>
      <c r="AV69" s="43">
        <f>AV70</f>
        <v>1500</v>
      </c>
      <c r="AW69" s="43">
        <v>0</v>
      </c>
      <c r="AX69" s="43">
        <v>0</v>
      </c>
      <c r="AY69" s="43">
        <f>AY70</f>
        <v>1500</v>
      </c>
      <c r="AZ69" s="43">
        <v>0</v>
      </c>
      <c r="BA69" s="43">
        <v>0</v>
      </c>
      <c r="BB69" s="43">
        <v>0</v>
      </c>
      <c r="BC69" s="43">
        <f>BC70</f>
        <v>1500</v>
      </c>
      <c r="BD69" s="43">
        <v>0</v>
      </c>
      <c r="BE69" s="43">
        <v>0</v>
      </c>
    </row>
    <row r="70" spans="1:82" s="6" customFormat="1" ht="128.25" customHeight="1" x14ac:dyDescent="0.2">
      <c r="A70" s="56" t="s">
        <v>38</v>
      </c>
      <c r="B70" s="40" t="s">
        <v>39</v>
      </c>
      <c r="C70" s="40" t="s">
        <v>12</v>
      </c>
      <c r="D70" s="41">
        <f t="shared" si="93"/>
        <v>18091.7</v>
      </c>
      <c r="E70" s="43"/>
      <c r="F70" s="43"/>
      <c r="G70" s="43"/>
      <c r="H70" s="43"/>
      <c r="I70" s="43"/>
      <c r="J70" s="43"/>
      <c r="K70" s="41">
        <f>M70+O70</f>
        <v>2099.9</v>
      </c>
      <c r="L70" s="43">
        <f t="shared" ref="L70:N70" si="101">L71</f>
        <v>0</v>
      </c>
      <c r="M70" s="43">
        <f t="shared" si="101"/>
        <v>1049.9000000000001</v>
      </c>
      <c r="N70" s="43">
        <f t="shared" si="101"/>
        <v>0</v>
      </c>
      <c r="O70" s="43">
        <f>O71</f>
        <v>1050</v>
      </c>
      <c r="P70" s="43">
        <f t="shared" ref="P70:Q70" si="102">P71</f>
        <v>0</v>
      </c>
      <c r="Q70" s="43">
        <f t="shared" si="102"/>
        <v>0</v>
      </c>
      <c r="R70" s="41">
        <f>U70+W70</f>
        <v>4330.6000000000004</v>
      </c>
      <c r="S70" s="43">
        <f t="shared" ref="S70:Z70" si="103">S71</f>
        <v>0</v>
      </c>
      <c r="T70" s="43">
        <f t="shared" si="103"/>
        <v>0</v>
      </c>
      <c r="U70" s="43">
        <f t="shared" si="103"/>
        <v>2830.6</v>
      </c>
      <c r="V70" s="43">
        <f t="shared" si="103"/>
        <v>0</v>
      </c>
      <c r="W70" s="43">
        <f t="shared" si="103"/>
        <v>1500</v>
      </c>
      <c r="X70" s="43">
        <f t="shared" si="103"/>
        <v>0</v>
      </c>
      <c r="Y70" s="43">
        <f t="shared" si="103"/>
        <v>0</v>
      </c>
      <c r="Z70" s="43">
        <f t="shared" si="103"/>
        <v>0</v>
      </c>
      <c r="AA70" s="41">
        <f>AC70+AE70</f>
        <v>4330.6000000000004</v>
      </c>
      <c r="AB70" s="43">
        <f t="shared" ref="AB70:AH70" si="104">AB71</f>
        <v>0</v>
      </c>
      <c r="AC70" s="43">
        <f t="shared" si="104"/>
        <v>2830.6</v>
      </c>
      <c r="AD70" s="43">
        <f t="shared" si="104"/>
        <v>0</v>
      </c>
      <c r="AE70" s="43">
        <f t="shared" si="104"/>
        <v>1500</v>
      </c>
      <c r="AF70" s="43">
        <f t="shared" si="104"/>
        <v>0</v>
      </c>
      <c r="AG70" s="43">
        <f t="shared" si="104"/>
        <v>0</v>
      </c>
      <c r="AH70" s="43">
        <f t="shared" si="104"/>
        <v>0</v>
      </c>
      <c r="AI70" s="41">
        <f>AK70+AM70+AN70+AO70+AP70</f>
        <v>4330.6000000000004</v>
      </c>
      <c r="AJ70" s="43">
        <f t="shared" ref="AJ70:AQ70" si="105">AJ71</f>
        <v>0</v>
      </c>
      <c r="AK70" s="43">
        <f>AK71</f>
        <v>2830.6</v>
      </c>
      <c r="AL70" s="43">
        <f t="shared" si="105"/>
        <v>0</v>
      </c>
      <c r="AM70" s="43">
        <v>1500</v>
      </c>
      <c r="AN70" s="43">
        <f t="shared" si="105"/>
        <v>0</v>
      </c>
      <c r="AO70" s="43">
        <f t="shared" si="105"/>
        <v>0</v>
      </c>
      <c r="AP70" s="43">
        <f t="shared" si="105"/>
        <v>0</v>
      </c>
      <c r="AQ70" s="43">
        <f t="shared" si="105"/>
        <v>0</v>
      </c>
      <c r="AR70" s="41">
        <f>AT70+AV70</f>
        <v>1500</v>
      </c>
      <c r="AS70" s="43">
        <f t="shared" ref="AS70:AX70" si="106">AS71</f>
        <v>0</v>
      </c>
      <c r="AT70" s="43">
        <f t="shared" si="106"/>
        <v>0</v>
      </c>
      <c r="AU70" s="43">
        <f t="shared" si="106"/>
        <v>0</v>
      </c>
      <c r="AV70" s="43">
        <f t="shared" si="106"/>
        <v>1500</v>
      </c>
      <c r="AW70" s="43">
        <f t="shared" si="106"/>
        <v>0</v>
      </c>
      <c r="AX70" s="43">
        <f t="shared" si="106"/>
        <v>0</v>
      </c>
      <c r="AY70" s="41">
        <f>BA70+BC70</f>
        <v>1500</v>
      </c>
      <c r="AZ70" s="43">
        <f t="shared" ref="AZ70:BE70" si="107">AZ71</f>
        <v>0</v>
      </c>
      <c r="BA70" s="43">
        <f t="shared" si="107"/>
        <v>0</v>
      </c>
      <c r="BB70" s="43">
        <f t="shared" si="107"/>
        <v>0</v>
      </c>
      <c r="BC70" s="43">
        <f t="shared" si="107"/>
        <v>1500</v>
      </c>
      <c r="BD70" s="43">
        <f t="shared" si="107"/>
        <v>0</v>
      </c>
      <c r="BE70" s="43">
        <f t="shared" si="107"/>
        <v>0</v>
      </c>
    </row>
    <row r="71" spans="1:82" s="6" customFormat="1" ht="120.75" customHeight="1" x14ac:dyDescent="0.2">
      <c r="A71" s="56"/>
      <c r="B71" s="40" t="s">
        <v>20</v>
      </c>
      <c r="C71" s="40" t="s">
        <v>12</v>
      </c>
      <c r="D71" s="41">
        <f t="shared" si="93"/>
        <v>18091.7</v>
      </c>
      <c r="E71" s="43"/>
      <c r="F71" s="43"/>
      <c r="G71" s="43"/>
      <c r="H71" s="43"/>
      <c r="I71" s="43"/>
      <c r="J71" s="43"/>
      <c r="K71" s="43">
        <f t="shared" ref="K71" si="108">L71+M71+N71+O71+P71+Q71</f>
        <v>2099.9</v>
      </c>
      <c r="L71" s="43">
        <v>0</v>
      </c>
      <c r="M71" s="43">
        <v>1049.9000000000001</v>
      </c>
      <c r="N71" s="43"/>
      <c r="O71" s="43">
        <v>1050</v>
      </c>
      <c r="P71" s="43">
        <v>0</v>
      </c>
      <c r="Q71" s="43">
        <v>0</v>
      </c>
      <c r="R71" s="43">
        <f t="shared" ref="R71" si="109">S71+T71+U71+V71+W71+X71+Y71+Z71</f>
        <v>4330.6000000000004</v>
      </c>
      <c r="S71" s="43">
        <v>0</v>
      </c>
      <c r="T71" s="43">
        <v>0</v>
      </c>
      <c r="U71" s="43">
        <v>2830.6</v>
      </c>
      <c r="V71" s="43">
        <v>0</v>
      </c>
      <c r="W71" s="43">
        <v>1500</v>
      </c>
      <c r="X71" s="43">
        <v>0</v>
      </c>
      <c r="Y71" s="43">
        <v>0</v>
      </c>
      <c r="Z71" s="43">
        <v>0</v>
      </c>
      <c r="AA71" s="41">
        <f>AC71+AE71</f>
        <v>4330.6000000000004</v>
      </c>
      <c r="AB71" s="43">
        <v>0</v>
      </c>
      <c r="AC71" s="43">
        <v>2830.6</v>
      </c>
      <c r="AD71" s="43">
        <v>0</v>
      </c>
      <c r="AE71" s="43">
        <v>1500</v>
      </c>
      <c r="AF71" s="43">
        <v>0</v>
      </c>
      <c r="AG71" s="43">
        <v>0</v>
      </c>
      <c r="AH71" s="43">
        <v>0</v>
      </c>
      <c r="AI71" s="41">
        <f>AK71+AM71</f>
        <v>4330.6000000000004</v>
      </c>
      <c r="AJ71" s="43">
        <v>0</v>
      </c>
      <c r="AK71" s="43">
        <v>2830.6</v>
      </c>
      <c r="AL71" s="43">
        <v>0</v>
      </c>
      <c r="AM71" s="43">
        <v>1500</v>
      </c>
      <c r="AN71" s="43">
        <v>0</v>
      </c>
      <c r="AO71" s="43">
        <v>0</v>
      </c>
      <c r="AP71" s="43">
        <v>0</v>
      </c>
      <c r="AQ71" s="43">
        <v>0</v>
      </c>
      <c r="AR71" s="41">
        <f>AT71+AV71</f>
        <v>1500</v>
      </c>
      <c r="AS71" s="43">
        <v>0</v>
      </c>
      <c r="AT71" s="43">
        <v>0</v>
      </c>
      <c r="AU71" s="43">
        <v>0</v>
      </c>
      <c r="AV71" s="43">
        <v>1500</v>
      </c>
      <c r="AW71" s="43">
        <v>0</v>
      </c>
      <c r="AX71" s="43">
        <v>0</v>
      </c>
      <c r="AY71" s="41">
        <f>BA71+BC71</f>
        <v>1500</v>
      </c>
      <c r="AZ71" s="43">
        <v>0</v>
      </c>
      <c r="BA71" s="43">
        <v>0</v>
      </c>
      <c r="BB71" s="43">
        <v>0</v>
      </c>
      <c r="BC71" s="43">
        <v>1500</v>
      </c>
      <c r="BD71" s="43">
        <v>0</v>
      </c>
      <c r="BE71" s="43">
        <v>0</v>
      </c>
    </row>
    <row r="72" spans="1:82" s="6" customFormat="1" ht="149.25" customHeight="1" x14ac:dyDescent="0.2">
      <c r="A72" s="55" t="s">
        <v>61</v>
      </c>
      <c r="B72" s="40" t="s">
        <v>18</v>
      </c>
      <c r="C72" s="40" t="s">
        <v>12</v>
      </c>
      <c r="D72" s="41">
        <f>K72</f>
        <v>0</v>
      </c>
      <c r="E72" s="43"/>
      <c r="F72" s="43"/>
      <c r="G72" s="43"/>
      <c r="H72" s="43"/>
      <c r="I72" s="43"/>
      <c r="J72" s="43"/>
      <c r="K72" s="43">
        <f>N72</f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f>S72+T72+U72+V72+W72+X72+Y72+Z72</f>
        <v>550.1</v>
      </c>
      <c r="S72" s="43">
        <v>0</v>
      </c>
      <c r="T72" s="43">
        <v>0</v>
      </c>
      <c r="U72" s="43">
        <v>0</v>
      </c>
      <c r="V72" s="43">
        <v>550.1</v>
      </c>
      <c r="W72" s="43">
        <v>0</v>
      </c>
      <c r="X72" s="43">
        <v>0</v>
      </c>
      <c r="Y72" s="43">
        <v>0</v>
      </c>
      <c r="Z72" s="43">
        <v>0</v>
      </c>
      <c r="AA72" s="43">
        <f>AB72+AC72+AD72+AE72+AF72+AG72+AH72+AI72</f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f>AJ72+AK72+AL72+AM72+AN72+AO72+AP72+AQ72</f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f>AS72+AT72+AU72+AV72+AW72+AX72+AY72+AZ72</f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f>AZ72+BA72+BB72+BC72+BD72+BE72+BF72+BG72</f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6" customFormat="1" ht="37.5" hidden="1" customHeight="1" x14ac:dyDescent="0.2">
      <c r="A73" s="56"/>
      <c r="B73" s="40"/>
      <c r="C73" s="40"/>
      <c r="D73" s="45">
        <f>K73</f>
        <v>0</v>
      </c>
      <c r="E73" s="45"/>
      <c r="F73" s="45"/>
      <c r="G73" s="45"/>
      <c r="H73" s="45"/>
      <c r="I73" s="45"/>
      <c r="J73" s="45"/>
      <c r="K73" s="45">
        <f>N73</f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f>S73+T73+U73+V73+W73+X73+Y73+Z73</f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f>AB73+AC73+AD73+AE73+AF73+AG73+AH73</f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f>AJ73+AK73+AL73+AM73+AN73+AO73+AP73+AQ73</f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f>AS73+AT73+AU73+AV73+AW73+AX73</f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f>AZ73+BA73+BB73+BC73+BD73+BE73</f>
        <v>0</v>
      </c>
      <c r="AZ73" s="45">
        <v>0</v>
      </c>
      <c r="BA73" s="45">
        <v>0</v>
      </c>
      <c r="BB73" s="45">
        <v>0</v>
      </c>
      <c r="BC73" s="45">
        <v>0</v>
      </c>
      <c r="BD73" s="45">
        <v>0</v>
      </c>
      <c r="BE73" s="45">
        <v>0</v>
      </c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</row>
    <row r="74" spans="1:82" s="37" customFormat="1" ht="273" customHeight="1" x14ac:dyDescent="0.2">
      <c r="A74" s="55" t="s">
        <v>62</v>
      </c>
      <c r="B74" s="40" t="s">
        <v>71</v>
      </c>
      <c r="C74" s="40" t="s">
        <v>56</v>
      </c>
      <c r="D74" s="45">
        <f>K74</f>
        <v>187.60000000000002</v>
      </c>
      <c r="E74" s="45"/>
      <c r="F74" s="45"/>
      <c r="G74" s="45"/>
      <c r="H74" s="45"/>
      <c r="I74" s="45"/>
      <c r="J74" s="45"/>
      <c r="K74" s="45">
        <f>L74+M74+N74+O74+P74+Q74</f>
        <v>187.60000000000002</v>
      </c>
      <c r="L74" s="45">
        <v>0</v>
      </c>
      <c r="M74" s="45">
        <v>162.30000000000001</v>
      </c>
      <c r="N74" s="45">
        <v>25.3</v>
      </c>
      <c r="O74" s="45">
        <v>0</v>
      </c>
      <c r="P74" s="45">
        <v>0</v>
      </c>
      <c r="Q74" s="45">
        <v>0</v>
      </c>
      <c r="R74" s="45">
        <f>S74+T74+U74+V74+W74+X74+Y74+Z74</f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f>AB74+AC74+AD74+AE74+AF74+AG74+AH74</f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f>AJ74+AK74+AL74+AM74+AN74+AO74+AP74+AQ74</f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f>AS74+AT74+AU74+AV74+AW74+AX74</f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45">
        <f>AZ74+BA74+BB74+BC74+BD74+BE74</f>
        <v>0</v>
      </c>
      <c r="AZ74" s="45">
        <v>0</v>
      </c>
      <c r="BA74" s="45">
        <v>0</v>
      </c>
      <c r="BB74" s="45">
        <v>0</v>
      </c>
      <c r="BC74" s="45">
        <v>0</v>
      </c>
      <c r="BD74" s="45">
        <v>0</v>
      </c>
      <c r="BE74" s="45">
        <v>0</v>
      </c>
    </row>
    <row r="75" spans="1:82" ht="33" customHeight="1" x14ac:dyDescent="0.2">
      <c r="D75" s="6"/>
      <c r="E75" s="6"/>
      <c r="F75" s="6"/>
      <c r="G75" s="6"/>
      <c r="H75" s="6"/>
      <c r="I75" s="6"/>
      <c r="J75" s="6"/>
      <c r="K75" s="21"/>
      <c r="L75" s="6"/>
      <c r="M75" s="6"/>
      <c r="O75" s="6"/>
      <c r="P75" s="6"/>
      <c r="Q75" s="6"/>
      <c r="AA75" s="21"/>
      <c r="AB75" s="6"/>
      <c r="AC75" s="6"/>
      <c r="AE75" s="6"/>
      <c r="AF75" s="6"/>
      <c r="AG75" s="6"/>
      <c r="AH75" s="6"/>
      <c r="AI75" s="6"/>
      <c r="AJ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</row>
    <row r="76" spans="1:82" x14ac:dyDescent="0.2">
      <c r="E76" s="6"/>
      <c r="F76" s="6"/>
      <c r="G76" s="6"/>
      <c r="H76" s="6"/>
      <c r="I76" s="6"/>
      <c r="J76" s="6"/>
      <c r="K76" s="6"/>
      <c r="L76" s="6"/>
      <c r="M76" s="6"/>
      <c r="O76" s="6"/>
      <c r="P76" s="6"/>
      <c r="Q76" s="6"/>
      <c r="AA76" s="21"/>
    </row>
  </sheetData>
  <mergeCells count="178">
    <mergeCell ref="Z63:Z64"/>
    <mergeCell ref="X63:X64"/>
    <mergeCell ref="Y63:Y64"/>
    <mergeCell ref="W63:W64"/>
    <mergeCell ref="V63:V64"/>
    <mergeCell ref="U63:U64"/>
    <mergeCell ref="T63:T64"/>
    <mergeCell ref="S63:S64"/>
    <mergeCell ref="R63:R64"/>
    <mergeCell ref="A63:A66"/>
    <mergeCell ref="A67:A69"/>
    <mergeCell ref="Q63:Q64"/>
    <mergeCell ref="P63:P64"/>
    <mergeCell ref="O63:O64"/>
    <mergeCell ref="N63:N64"/>
    <mergeCell ref="M63:M64"/>
    <mergeCell ref="L63:L64"/>
    <mergeCell ref="K63:K64"/>
    <mergeCell ref="D63:D64"/>
    <mergeCell ref="B63:B64"/>
    <mergeCell ref="C63:C64"/>
    <mergeCell ref="AC63:AC64"/>
    <mergeCell ref="AB63:AB64"/>
    <mergeCell ref="AA63:AA64"/>
    <mergeCell ref="BE63:BE64"/>
    <mergeCell ref="BD63:BD64"/>
    <mergeCell ref="BC63:BC64"/>
    <mergeCell ref="BB63:BB64"/>
    <mergeCell ref="BA63:BA64"/>
    <mergeCell ref="AZ63:AZ64"/>
    <mergeCell ref="AY63:AY64"/>
    <mergeCell ref="AX63:AX64"/>
    <mergeCell ref="AW63:AW64"/>
    <mergeCell ref="AV63:AV64"/>
    <mergeCell ref="AU63:AU64"/>
    <mergeCell ref="AT63:AT64"/>
    <mergeCell ref="AS63:AS64"/>
    <mergeCell ref="AR63:AR64"/>
    <mergeCell ref="AQ63:AQ64"/>
    <mergeCell ref="AP63:AP64"/>
    <mergeCell ref="AO63:AO64"/>
    <mergeCell ref="AN63:AN64"/>
    <mergeCell ref="AM63:AM64"/>
    <mergeCell ref="AL63:AL64"/>
    <mergeCell ref="AK63:AK64"/>
    <mergeCell ref="AJ63:AJ64"/>
    <mergeCell ref="AD40:AD41"/>
    <mergeCell ref="AE40:AE41"/>
    <mergeCell ref="AF40:AF41"/>
    <mergeCell ref="AH63:AH64"/>
    <mergeCell ref="AG63:AG64"/>
    <mergeCell ref="AF63:AF64"/>
    <mergeCell ref="AE63:AE64"/>
    <mergeCell ref="AD63:AD64"/>
    <mergeCell ref="AI63:AI64"/>
    <mergeCell ref="Q40:Q41"/>
    <mergeCell ref="S40:S41"/>
    <mergeCell ref="T40:T41"/>
    <mergeCell ref="U40:U41"/>
    <mergeCell ref="V40:V41"/>
    <mergeCell ref="W40:W41"/>
    <mergeCell ref="X40:X41"/>
    <mergeCell ref="A35:A38"/>
    <mergeCell ref="A32:A33"/>
    <mergeCell ref="A58:A59"/>
    <mergeCell ref="B40:B41"/>
    <mergeCell ref="C40:C41"/>
    <mergeCell ref="D40:D41"/>
    <mergeCell ref="K40:K41"/>
    <mergeCell ref="A49:A50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39:A41"/>
    <mergeCell ref="L40:L41"/>
    <mergeCell ref="Q32:Q33"/>
    <mergeCell ref="A17:A20"/>
    <mergeCell ref="AA14:AH14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40:Y41"/>
    <mergeCell ref="Z40:Z41"/>
    <mergeCell ref="AF32:AF33"/>
    <mergeCell ref="K14:Q14"/>
    <mergeCell ref="O32:O33"/>
    <mergeCell ref="P32:P33"/>
    <mergeCell ref="R40:R41"/>
    <mergeCell ref="AA40:AA41"/>
    <mergeCell ref="AB40:AB41"/>
    <mergeCell ref="AC40:AC41"/>
    <mergeCell ref="P40:P41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42:A43"/>
    <mergeCell ref="AX1:BE4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BB32:BB33"/>
    <mergeCell ref="BD32:BD33"/>
    <mergeCell ref="AY7:BE10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AI14:AQ14"/>
    <mergeCell ref="AK40:AK41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2021-08-31T11:27:43Z</dcterms:modified>
</cp:coreProperties>
</file>